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chartsheets/sheet47.xml" ContentType="application/vnd.openxmlformats-officedocument.spreadsheetml.chartsheet+xml"/>
  <Override PartName="/xl/drawings/drawing47.xml" ContentType="application/vnd.openxmlformats-officedocument.drawing+xml"/>
  <Override PartName="/xl/chartsheets/sheet48.xml" ContentType="application/vnd.openxmlformats-officedocument.spreadsheetml.chartsheet+xml"/>
  <Override PartName="/xl/drawings/drawing48.xml" ContentType="application/vnd.openxmlformats-officedocument.drawing+xml"/>
  <Override PartName="/xl/chartsheets/sheet49.xml" ContentType="application/vnd.openxmlformats-officedocument.spreadsheetml.chartsheet+xml"/>
  <Override PartName="/xl/drawings/drawing49.xml" ContentType="application/vnd.openxmlformats-officedocument.drawing+xml"/>
  <Override PartName="/xl/chartsheets/sheet50.xml" ContentType="application/vnd.openxmlformats-officedocument.spreadsheetml.chartsheet+xml"/>
  <Override PartName="/xl/drawings/drawing50.xml" ContentType="application/vnd.openxmlformats-officedocument.drawing+xml"/>
  <Override PartName="/xl/chartsheets/sheet51.xml" ContentType="application/vnd.openxmlformats-officedocument.spreadsheetml.chart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6495" tabRatio="645" activeTab="0"/>
  </bookViews>
  <sheets>
    <sheet name="Data" sheetId="1" r:id="rId1"/>
    <sheet name="ht&amp;dpth" sheetId="2" r:id="rId2"/>
    <sheet name="a1995" sheetId="3" r:id="rId3"/>
    <sheet name="a1996" sheetId="4" r:id="rId4"/>
    <sheet name="a1997" sheetId="5" r:id="rId5"/>
    <sheet name="a1998" sheetId="6" r:id="rId6"/>
    <sheet name="a1999" sheetId="7" r:id="rId7"/>
    <sheet name="a2000" sheetId="8" r:id="rId8"/>
    <sheet name="a2001" sheetId="9" r:id="rId9"/>
    <sheet name="a2002" sheetId="10" r:id="rId10"/>
    <sheet name="a2003" sheetId="11" r:id="rId11"/>
    <sheet name="a2004" sheetId="12" r:id="rId12"/>
    <sheet name="a2005" sheetId="13" r:id="rId13"/>
    <sheet name="a2006" sheetId="14" r:id="rId14"/>
    <sheet name="b1995" sheetId="15" r:id="rId15"/>
    <sheet name="b1996" sheetId="16" r:id="rId16"/>
    <sheet name="b1997" sheetId="17" r:id="rId17"/>
    <sheet name="b1998" sheetId="18" r:id="rId18"/>
    <sheet name="b1999" sheetId="19" r:id="rId19"/>
    <sheet name="b2000" sheetId="20" r:id="rId20"/>
    <sheet name="b2001" sheetId="21" r:id="rId21"/>
    <sheet name="b2002" sheetId="22" r:id="rId22"/>
    <sheet name="b2003" sheetId="23" r:id="rId23"/>
    <sheet name="b2004" sheetId="24" r:id="rId24"/>
    <sheet name="b2005" sheetId="25" r:id="rId25"/>
    <sheet name="b2006" sheetId="26" r:id="rId26"/>
    <sheet name="c1995" sheetId="27" r:id="rId27"/>
    <sheet name="c1996" sheetId="28" r:id="rId28"/>
    <sheet name="c1997" sheetId="29" r:id="rId29"/>
    <sheet name="c1998" sheetId="30" r:id="rId30"/>
    <sheet name="c1999" sheetId="31" r:id="rId31"/>
    <sheet name="c2000" sheetId="32" r:id="rId32"/>
    <sheet name="c2001" sheetId="33" r:id="rId33"/>
    <sheet name="c2002" sheetId="34" r:id="rId34"/>
    <sheet name="c2003" sheetId="35" r:id="rId35"/>
    <sheet name="c2004" sheetId="36" r:id="rId36"/>
    <sheet name="c2005" sheetId="37" r:id="rId37"/>
    <sheet name="c2006" sheetId="38" r:id="rId38"/>
    <sheet name="Chart bc" sheetId="39" r:id="rId39"/>
    <sheet name="GRAPH A1" sheetId="40" r:id="rId40"/>
    <sheet name="GRAPH A2" sheetId="41" r:id="rId41"/>
    <sheet name="GRAPH B1" sheetId="42" r:id="rId42"/>
    <sheet name="Graph B2" sheetId="43" r:id="rId43"/>
    <sheet name="Graph b3" sheetId="44" r:id="rId44"/>
    <sheet name="Graph B4" sheetId="45" r:id="rId45"/>
    <sheet name="Graph C1" sheetId="46" r:id="rId46"/>
    <sheet name="Graph C2" sheetId="47" r:id="rId47"/>
    <sheet name="Graph C3" sheetId="48" r:id="rId48"/>
    <sheet name="Graph C4" sheetId="49" r:id="rId49"/>
    <sheet name="BA-4" sheetId="50" r:id="rId50"/>
    <sheet name="CA-4" sheetId="51" r:id="rId51"/>
    <sheet name="BMAIN" sheetId="52" r:id="rId52"/>
    <sheet name="CMAIN" sheetId="53" r:id="rId53"/>
  </sheets>
  <definedNames>
    <definedName name="__123Graph_AChart1A" hidden="1">'Data'!$C$3:$C$59</definedName>
    <definedName name="__123Graph_AGRAPHA1" hidden="1">'Data'!$C$3:$C$59</definedName>
    <definedName name="__123Graph_AGRAPHA2" hidden="1">'Data'!$E$3:$E$59</definedName>
    <definedName name="__123Graph_AGRAPHB1" hidden="1">'Data'!$G$3:$G$59</definedName>
    <definedName name="__123Graph_BChart1A" hidden="1">'Data'!$V$3:$V$59</definedName>
    <definedName name="__123Graph_BGRAPHA1" hidden="1">'Data'!$V$3:$V$59</definedName>
    <definedName name="__123Graph_BGRAPHA2" hidden="1">'Data'!$V$3:$V$59</definedName>
    <definedName name="__123Graph_BGRAPHB1" hidden="1">'Data'!$V$3:$V$59</definedName>
    <definedName name="__123Graph_XChart1A" hidden="1">'Data'!$A$3:$A$59</definedName>
    <definedName name="__123Graph_XGRAPHA1" hidden="1">'Data'!$A$3:$A$59</definedName>
    <definedName name="__123Graph_XGRAPHA2" hidden="1">'Data'!$A$3:$A$59</definedName>
    <definedName name="__123Graph_XGRAPHB1" hidden="1">'Data'!$A$3:$A$59</definedName>
  </definedNames>
  <calcPr fullCalcOnLoad="1"/>
</workbook>
</file>

<file path=xl/sharedStrings.xml><?xml version="1.0" encoding="utf-8"?>
<sst xmlns="http://schemas.openxmlformats.org/spreadsheetml/2006/main" count="540" uniqueCount="190">
  <si>
    <t>Lee Vining Creek Piezometer Readings (depth to groundwater in inches)</t>
  </si>
  <si>
    <t>cfs</t>
  </si>
  <si>
    <t>(inches from top of stake)</t>
  </si>
  <si>
    <t>DATE</t>
  </si>
  <si>
    <t>A1</t>
  </si>
  <si>
    <t>A2</t>
  </si>
  <si>
    <t>B1</t>
  </si>
  <si>
    <t>B2</t>
  </si>
  <si>
    <t>B3</t>
  </si>
  <si>
    <t>B4</t>
  </si>
  <si>
    <t>C1</t>
  </si>
  <si>
    <t>C2</t>
  </si>
  <si>
    <t>C3</t>
  </si>
  <si>
    <t>C4</t>
  </si>
  <si>
    <t>LV Crk</t>
  </si>
  <si>
    <t>Bmn</t>
  </si>
  <si>
    <t>Ba4</t>
  </si>
  <si>
    <t>Cmn</t>
  </si>
  <si>
    <t>Ca4</t>
  </si>
  <si>
    <t>dry</t>
  </si>
  <si>
    <t>McBain&amp;Trush Staff Plates</t>
  </si>
  <si>
    <t>A4+B1 Channel</t>
  </si>
  <si>
    <t>B1 Connector</t>
  </si>
  <si>
    <t xml:space="preserve">This flow is not necessarily accurate for the time of day that the piezometers </t>
  </si>
  <si>
    <t>days.  This column is intended to give a general idea of the flow.</t>
  </si>
  <si>
    <t>Note:  Lee Vining Creek flow was obtained from aqueduct reports.</t>
  </si>
  <si>
    <t>were read, flow was sometimes interpolated from adjacent</t>
  </si>
  <si>
    <t>This may also explain some of the scatter in the scatter plots.</t>
  </si>
  <si>
    <t>Time</t>
  </si>
  <si>
    <t>10:35-11:00</t>
  </si>
  <si>
    <t>9:45-11:20</t>
  </si>
  <si>
    <t>10:40-11:00</t>
  </si>
  <si>
    <t>10:45-11:00</t>
  </si>
  <si>
    <t>10:35-10:50</t>
  </si>
  <si>
    <t>8:00-8:20</t>
  </si>
  <si>
    <t>11:40-12:15</t>
  </si>
  <si>
    <t>11:45-12:30</t>
  </si>
  <si>
    <t>11:40-12:20</t>
  </si>
  <si>
    <t>11:45-12:15</t>
  </si>
  <si>
    <t>11:30-12:00</t>
  </si>
  <si>
    <t>12:00-12:30</t>
  </si>
  <si>
    <t>10:40-11:15</t>
  </si>
  <si>
    <t>high water marks read on Jan. 7</t>
  </si>
  <si>
    <t>10:45-11:15</t>
  </si>
  <si>
    <t>8:00-9:00</t>
  </si>
  <si>
    <t>17:00-17:30</t>
  </si>
  <si>
    <t>moist soil at base of C3</t>
  </si>
  <si>
    <t>12:00-13:00</t>
  </si>
  <si>
    <t>20.75" from top outside piezometer (ponded), moist soil at base of C2 (thunderstorm and rain yesterday evening)</t>
  </si>
  <si>
    <t>11:00-12:00</t>
  </si>
  <si>
    <t>7:30-8:00</t>
  </si>
  <si>
    <t>12:15-12:45</t>
  </si>
  <si>
    <t>15:45-16:45</t>
  </si>
  <si>
    <t>15:00-15:45</t>
  </si>
  <si>
    <t>14:20-15:00</t>
  </si>
  <si>
    <t>14:30-15:00</t>
  </si>
  <si>
    <t>13:15-14:00</t>
  </si>
  <si>
    <t>15:15-16:00</t>
  </si>
  <si>
    <t>13:20-14:00</t>
  </si>
  <si>
    <t>13:10-13:30</t>
  </si>
  <si>
    <t>11:15-12:00</t>
  </si>
  <si>
    <t>11:15-12:30</t>
  </si>
  <si>
    <t>13:45-15:15</t>
  </si>
  <si>
    <t>13:45-14:30</t>
  </si>
  <si>
    <t>18:15-19:30</t>
  </si>
  <si>
    <t>13:45-14:20</t>
  </si>
  <si>
    <t>15:45-16:20</t>
  </si>
  <si>
    <t>10:25-11:10</t>
  </si>
  <si>
    <t>11:20-12:00</t>
  </si>
  <si>
    <t>14:45-15:30</t>
  </si>
  <si>
    <t>9:15-10:50</t>
  </si>
  <si>
    <t>9:30-10:00</t>
  </si>
  <si>
    <t>10:10-10:40</t>
  </si>
  <si>
    <t>14:25-15:00</t>
  </si>
  <si>
    <t>13:15-13:50</t>
  </si>
  <si>
    <t>12:30-13:00</t>
  </si>
  <si>
    <t>Staff plates were read at noon.</t>
  </si>
  <si>
    <t>8:30-9:00</t>
  </si>
  <si>
    <t>15:35-16:05</t>
  </si>
  <si>
    <t>14:00-14:40</t>
  </si>
  <si>
    <t>soil moist everywhere</t>
  </si>
  <si>
    <t>10:25-10:50</t>
  </si>
  <si>
    <t>.75;.74</t>
  </si>
  <si>
    <t>1.29;1.26</t>
  </si>
  <si>
    <t>3:10-3:50</t>
  </si>
  <si>
    <t>staff plates read at 7:30am; 4:30pm</t>
  </si>
  <si>
    <t>11:00-11:45</t>
  </si>
  <si>
    <t>13:00-13:45</t>
  </si>
  <si>
    <t>10:00-10:40</t>
  </si>
  <si>
    <t>13:30-14:15</t>
  </si>
  <si>
    <t>16:15-17:45</t>
  </si>
  <si>
    <t>15:00-16:00</t>
  </si>
  <si>
    <t>15:20-16:15</t>
  </si>
  <si>
    <t>10:30-11:00</t>
  </si>
  <si>
    <t>8:25-9:00</t>
  </si>
  <si>
    <t>staff plates read just after 9am</t>
  </si>
  <si>
    <t>base</t>
  </si>
  <si>
    <t>17:05-17:35</t>
  </si>
  <si>
    <t>-</t>
  </si>
  <si>
    <t>When completely blank, that piezometer was not read. When the data column to</t>
  </si>
  <si>
    <t>15:45-16:30</t>
  </si>
  <si>
    <t>staff plates read at 16:38</t>
  </si>
  <si>
    <t>12:30-13:30</t>
  </si>
  <si>
    <t>staff plates read at 13:45</t>
  </si>
  <si>
    <t>Thunderstorm</t>
  </si>
  <si>
    <t>15:20-15:50</t>
  </si>
  <si>
    <t>16:07-17:00</t>
  </si>
  <si>
    <t>9:20-9:45</t>
  </si>
  <si>
    <t>4" of rain recently; staff plates read at 10:40</t>
  </si>
  <si>
    <t>Initial height used in data table</t>
  </si>
  <si>
    <t>Height of top of piezometer above ground (inches)</t>
  </si>
  <si>
    <t>Depth to bottom of piezometer from top (inches)</t>
  </si>
  <si>
    <t>the left of the depth column says "dry", there was no water in the well.</t>
  </si>
  <si>
    <t>some read the next day</t>
  </si>
  <si>
    <t>moist</t>
  </si>
  <si>
    <t>17:55-18:10</t>
  </si>
  <si>
    <t>12:25-12:50</t>
  </si>
  <si>
    <t>18:35-19:05</t>
  </si>
  <si>
    <t>8:05-8:35</t>
  </si>
  <si>
    <t>14:05-14:40</t>
  </si>
  <si>
    <t>17:30-18:00</t>
  </si>
  <si>
    <t xml:space="preserve"> Hot - 91 degrees</t>
  </si>
  <si>
    <t xml:space="preserve"> Thunder &amp; lightning</t>
  </si>
  <si>
    <t xml:space="preserve"> Light rainshowers</t>
  </si>
  <si>
    <t>15:10-15:35</t>
  </si>
  <si>
    <t xml:space="preserve"> Snow showers</t>
  </si>
  <si>
    <t>11:50-12:10</t>
  </si>
  <si>
    <t>Staff plates read at 19:15</t>
  </si>
  <si>
    <t xml:space="preserve"> Lots of sediment and LWD movement noted</t>
  </si>
  <si>
    <t>Flow doubled since yesterday</t>
  </si>
  <si>
    <t>10:44-12:00</t>
  </si>
  <si>
    <t>9:15-10:30</t>
  </si>
  <si>
    <t>Little channel near B4 is flowing</t>
  </si>
  <si>
    <t>9:11-10:10</t>
  </si>
  <si>
    <t>10:23-11:16</t>
  </si>
  <si>
    <t>14:55-15:40</t>
  </si>
  <si>
    <t>15:15-15:45</t>
  </si>
  <si>
    <t>14:00-14:35</t>
  </si>
  <si>
    <t>12:20-12:55</t>
  </si>
  <si>
    <t>11:15-11:45</t>
  </si>
  <si>
    <t>11:15-11:50</t>
  </si>
  <si>
    <t>15:30-16:00</t>
  </si>
  <si>
    <t>13:00-13:30</t>
  </si>
  <si>
    <t>46.5-47</t>
  </si>
  <si>
    <t>9:20-9:50</t>
  </si>
  <si>
    <t>ca4 post has jam with water 6" higher above; flow high for 1 day</t>
  </si>
  <si>
    <t>27bent</t>
  </si>
  <si>
    <t>38-49</t>
  </si>
  <si>
    <t>8:30-9:10</t>
  </si>
  <si>
    <t>ca4 high water mark at 35" down; major shift of water from A-4 to main channel</t>
  </si>
  <si>
    <t>9:15-10:10</t>
  </si>
  <si>
    <t>Removed cmain post (bent); A-4 debris plug at entrance; .65" rain yesterday</t>
  </si>
  <si>
    <t>18:00-18:35</t>
  </si>
  <si>
    <t>A4 Channel lower entrances dry</t>
  </si>
  <si>
    <t>A4 Channel upper entrance still flowing</t>
  </si>
  <si>
    <t>10:05-10:40</t>
  </si>
  <si>
    <t>A4 Channel dries up 150' past BA-4 T-post; several pools lower end</t>
  </si>
  <si>
    <t>13:40-14:15</t>
  </si>
  <si>
    <t>38-46</t>
  </si>
  <si>
    <t>15:00-15:30</t>
  </si>
  <si>
    <t>Sound of cobbles moving in main channel</t>
  </si>
  <si>
    <t>debris</t>
  </si>
  <si>
    <t>10:10-10:35</t>
  </si>
  <si>
    <t>Debris at Bmn; B1 Conn channel bed at 0.5'</t>
  </si>
  <si>
    <t>8-8:30</t>
  </si>
  <si>
    <t>C1 Piezo flooded--new channel; channel near B1 Piezo previously had flow; cottonwoods seeding</t>
  </si>
  <si>
    <t>10-10:30</t>
  </si>
  <si>
    <t>C1 Piezo soil moist and channel flowing; rain yesterday and soil moist almost everywhere</t>
  </si>
  <si>
    <t>1 week after 0.43" of rain in LV, low lying surfaces still wet. A-4 channel constructed entrance dry. Garter snake between B2 and B3 Piezos.</t>
  </si>
  <si>
    <t>moist at 51"</t>
  </si>
  <si>
    <t>18:00-18:45</t>
  </si>
  <si>
    <t>8:15-8:45</t>
  </si>
  <si>
    <t>C1 Piezo soil moist and water splashing into channel entrace; A4 middle entrance flowing</t>
  </si>
  <si>
    <t>C1  Piezo soil moist; channel no longer flowing. A4 middle entrance dry.</t>
  </si>
  <si>
    <t>49" to moist soil</t>
  </si>
  <si>
    <t>14:00-14:30</t>
  </si>
  <si>
    <t>Higher than yesterday at 6pm. A4 middle entrance flowing. Flow changes occurring upstream.</t>
  </si>
  <si>
    <t>bottom of debris jam</t>
  </si>
  <si>
    <t>12:55-13:17</t>
  </si>
  <si>
    <t>Same flow as the low point during augmentation</t>
  </si>
  <si>
    <t>50.5 to moist mossy soil</t>
  </si>
  <si>
    <t>7:35-8:10</t>
  </si>
  <si>
    <t>A4 upper entrance flowing</t>
  </si>
  <si>
    <t>flowing</t>
  </si>
  <si>
    <t>51 to moist soil</t>
  </si>
  <si>
    <t>.8-.25=.55</t>
  </si>
  <si>
    <t>15:35-16:00</t>
  </si>
  <si>
    <t>A5 upper entrance 3" deep; large cottonwood fell across main channel just uptream of C1 at side channel entrance</t>
  </si>
  <si>
    <t>Augmentation begins (30 cfs diverted)</t>
  </si>
  <si>
    <t>ice in C1?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</si>
</sst>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yy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"/>
      <family val="0"/>
    </font>
    <font>
      <sz val="8"/>
      <name val="Arial"/>
      <family val="2"/>
    </font>
    <font>
      <b/>
      <sz val="12"/>
      <name val="Arial MT"/>
      <family val="0"/>
    </font>
    <font>
      <sz val="8"/>
      <name val="Arial MT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5" fillId="0" borderId="0" xfId="0" applyNumberFormat="1" applyFont="1" applyAlignment="1" applyProtection="1">
      <alignment horizontal="right"/>
      <protection/>
    </xf>
    <xf numFmtId="15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5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5" fontId="8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15" fontId="8" fillId="0" borderId="0" xfId="0" applyNumberFormat="1" applyFont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7" xfId="0" applyFill="1" applyBorder="1" applyAlignment="1" applyProtection="1">
      <alignment horizontal="center"/>
      <protection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chartsheet" Target="chartsheets/sheet23.xml" /><Relationship Id="rId26" Type="http://schemas.openxmlformats.org/officeDocument/2006/relationships/chartsheet" Target="chartsheets/sheet24.xml" /><Relationship Id="rId27" Type="http://schemas.openxmlformats.org/officeDocument/2006/relationships/chartsheet" Target="chartsheets/sheet25.xml" /><Relationship Id="rId28" Type="http://schemas.openxmlformats.org/officeDocument/2006/relationships/chartsheet" Target="chartsheets/sheet26.xml" /><Relationship Id="rId29" Type="http://schemas.openxmlformats.org/officeDocument/2006/relationships/chartsheet" Target="chartsheets/sheet27.xml" /><Relationship Id="rId30" Type="http://schemas.openxmlformats.org/officeDocument/2006/relationships/chartsheet" Target="chartsheets/sheet28.xml" /><Relationship Id="rId31" Type="http://schemas.openxmlformats.org/officeDocument/2006/relationships/chartsheet" Target="chartsheets/sheet29.xml" /><Relationship Id="rId32" Type="http://schemas.openxmlformats.org/officeDocument/2006/relationships/chartsheet" Target="chartsheets/sheet30.xml" /><Relationship Id="rId33" Type="http://schemas.openxmlformats.org/officeDocument/2006/relationships/chartsheet" Target="chartsheets/sheet31.xml" /><Relationship Id="rId34" Type="http://schemas.openxmlformats.org/officeDocument/2006/relationships/chartsheet" Target="chartsheets/sheet32.xml" /><Relationship Id="rId35" Type="http://schemas.openxmlformats.org/officeDocument/2006/relationships/chartsheet" Target="chartsheets/sheet33.xml" /><Relationship Id="rId36" Type="http://schemas.openxmlformats.org/officeDocument/2006/relationships/chartsheet" Target="chartsheets/sheet34.xml" /><Relationship Id="rId37" Type="http://schemas.openxmlformats.org/officeDocument/2006/relationships/chartsheet" Target="chartsheets/sheet35.xml" /><Relationship Id="rId38" Type="http://schemas.openxmlformats.org/officeDocument/2006/relationships/chartsheet" Target="chartsheets/sheet36.xml" /><Relationship Id="rId39" Type="http://schemas.openxmlformats.org/officeDocument/2006/relationships/chartsheet" Target="chartsheets/sheet37.xml" /><Relationship Id="rId40" Type="http://schemas.openxmlformats.org/officeDocument/2006/relationships/chartsheet" Target="chartsheets/sheet38.xml" /><Relationship Id="rId41" Type="http://schemas.openxmlformats.org/officeDocument/2006/relationships/chartsheet" Target="chartsheets/sheet39.xml" /><Relationship Id="rId42" Type="http://schemas.openxmlformats.org/officeDocument/2006/relationships/chartsheet" Target="chartsheets/sheet40.xml" /><Relationship Id="rId43" Type="http://schemas.openxmlformats.org/officeDocument/2006/relationships/chartsheet" Target="chartsheets/sheet41.xml" /><Relationship Id="rId44" Type="http://schemas.openxmlformats.org/officeDocument/2006/relationships/chartsheet" Target="chartsheets/sheet42.xml" /><Relationship Id="rId45" Type="http://schemas.openxmlformats.org/officeDocument/2006/relationships/chartsheet" Target="chartsheets/sheet43.xml" /><Relationship Id="rId46" Type="http://schemas.openxmlformats.org/officeDocument/2006/relationships/chartsheet" Target="chartsheets/sheet44.xml" /><Relationship Id="rId47" Type="http://schemas.openxmlformats.org/officeDocument/2006/relationships/chartsheet" Target="chartsheets/sheet45.xml" /><Relationship Id="rId48" Type="http://schemas.openxmlformats.org/officeDocument/2006/relationships/chartsheet" Target="chartsheets/sheet46.xml" /><Relationship Id="rId49" Type="http://schemas.openxmlformats.org/officeDocument/2006/relationships/chartsheet" Target="chartsheets/sheet47.xml" /><Relationship Id="rId50" Type="http://schemas.openxmlformats.org/officeDocument/2006/relationships/chartsheet" Target="chartsheets/sheet48.xml" /><Relationship Id="rId51" Type="http://schemas.openxmlformats.org/officeDocument/2006/relationships/chartsheet" Target="chartsheets/sheet49.xml" /><Relationship Id="rId52" Type="http://schemas.openxmlformats.org/officeDocument/2006/relationships/chartsheet" Target="chartsheets/sheet50.xml" /><Relationship Id="rId53" Type="http://schemas.openxmlformats.org/officeDocument/2006/relationships/chartsheet" Target="chartsheets/sheet51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Data!$C$3:$C$27</c:f>
              <c:numCache>
                <c:ptCount val="25"/>
                <c:pt idx="0">
                  <c:v>-33</c:v>
                </c:pt>
                <c:pt idx="1">
                  <c:v>-37.5</c:v>
                </c:pt>
                <c:pt idx="2">
                  <c:v>-41.5</c:v>
                </c:pt>
                <c:pt idx="3">
                  <c:v>-40</c:v>
                </c:pt>
                <c:pt idx="4">
                  <c:v>-44</c:v>
                </c:pt>
                <c:pt idx="5">
                  <c:v>-44.5</c:v>
                </c:pt>
                <c:pt idx="6">
                  <c:v>-46.5</c:v>
                </c:pt>
                <c:pt idx="7">
                  <c:v>-48.5</c:v>
                </c:pt>
                <c:pt idx="8">
                  <c:v>-46.75</c:v>
                </c:pt>
                <c:pt idx="9">
                  <c:v>-51</c:v>
                </c:pt>
                <c:pt idx="10">
                  <c:v>-52.5</c:v>
                </c:pt>
                <c:pt idx="11">
                  <c:v>-51.5</c:v>
                </c:pt>
                <c:pt idx="12">
                  <c:v>-52.75</c:v>
                </c:pt>
                <c:pt idx="13">
                  <c:v>-53</c:v>
                </c:pt>
                <c:pt idx="14">
                  <c:v>-55</c:v>
                </c:pt>
                <c:pt idx="15">
                  <c:v>-55</c:v>
                </c:pt>
                <c:pt idx="16">
                  <c:v>-55</c:v>
                </c:pt>
                <c:pt idx="17">
                  <c:v>-56.25</c:v>
                </c:pt>
                <c:pt idx="18">
                  <c:v>-56</c:v>
                </c:pt>
                <c:pt idx="19">
                  <c:v>-57.25</c:v>
                </c:pt>
                <c:pt idx="20">
                  <c:v>-58.5</c:v>
                </c:pt>
                <c:pt idx="21">
                  <c:v>-57.25</c:v>
                </c:pt>
                <c:pt idx="22">
                  <c:v>-58</c:v>
                </c:pt>
                <c:pt idx="23">
                  <c:v>-58.5</c:v>
                </c:pt>
                <c:pt idx="24">
                  <c:v>-59.25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Data!$E$3:$E$27</c:f>
              <c:numCache>
                <c:ptCount val="25"/>
                <c:pt idx="0">
                  <c:v>-41</c:v>
                </c:pt>
                <c:pt idx="1">
                  <c:v>-44</c:v>
                </c:pt>
                <c:pt idx="2">
                  <c:v>-48.5</c:v>
                </c:pt>
                <c:pt idx="3">
                  <c:v>-47.5</c:v>
                </c:pt>
                <c:pt idx="4">
                  <c:v>-51</c:v>
                </c:pt>
                <c:pt idx="5">
                  <c:v>-51.5</c:v>
                </c:pt>
                <c:pt idx="6">
                  <c:v>-54.5</c:v>
                </c:pt>
                <c:pt idx="7">
                  <c:v>-56</c:v>
                </c:pt>
                <c:pt idx="8">
                  <c:v>-54.5</c:v>
                </c:pt>
                <c:pt idx="9">
                  <c:v>-58.5</c:v>
                </c:pt>
                <c:pt idx="10">
                  <c:v>-60</c:v>
                </c:pt>
                <c:pt idx="11">
                  <c:v>-59.5</c:v>
                </c:pt>
                <c:pt idx="12">
                  <c:v>-60.5</c:v>
                </c:pt>
                <c:pt idx="13">
                  <c:v>-60.5</c:v>
                </c:pt>
                <c:pt idx="14">
                  <c:v>-62.5</c:v>
                </c:pt>
                <c:pt idx="15">
                  <c:v>-63</c:v>
                </c:pt>
                <c:pt idx="16">
                  <c:v>-63</c:v>
                </c:pt>
                <c:pt idx="17">
                  <c:v>-64.5</c:v>
                </c:pt>
                <c:pt idx="18">
                  <c:v>-64.25</c:v>
                </c:pt>
                <c:pt idx="19">
                  <c:v>-66</c:v>
                </c:pt>
                <c:pt idx="20">
                  <c:v>-67.5</c:v>
                </c:pt>
                <c:pt idx="21">
                  <c:v>-66.5</c:v>
                </c:pt>
                <c:pt idx="22">
                  <c:v>-68</c:v>
                </c:pt>
                <c:pt idx="23">
                  <c:v>-68</c:v>
                </c:pt>
                <c:pt idx="24">
                  <c:v>-68.5</c:v>
                </c:pt>
              </c:numCache>
            </c:numRef>
          </c:yVal>
          <c:smooth val="0"/>
        </c:ser>
        <c:axId val="62644462"/>
        <c:axId val="26929247"/>
      </c:scatterChart>
      <c:valAx>
        <c:axId val="6264446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29247"/>
        <c:crossesAt val="-80"/>
        <c:crossBetween val="midCat"/>
        <c:dispUnits/>
      </c:valAx>
      <c:valAx>
        <c:axId val="26929247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44462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Data!$C$172:$C$186</c:f>
              <c:numCache>
                <c:ptCount val="15"/>
                <c:pt idx="0">
                  <c:v>-56.5</c:v>
                </c:pt>
                <c:pt idx="1">
                  <c:v>-62.620000000000005</c:v>
                </c:pt>
                <c:pt idx="2">
                  <c:v>-57.5</c:v>
                </c:pt>
                <c:pt idx="3">
                  <c:v>-58</c:v>
                </c:pt>
                <c:pt idx="4">
                  <c:v>-60.25</c:v>
                </c:pt>
                <c:pt idx="5">
                  <c:v>-61.75</c:v>
                </c:pt>
                <c:pt idx="6">
                  <c:v>-58.5</c:v>
                </c:pt>
                <c:pt idx="7">
                  <c:v>-56</c:v>
                </c:pt>
                <c:pt idx="8">
                  <c:v>-53.75</c:v>
                </c:pt>
                <c:pt idx="9">
                  <c:v>-65.5</c:v>
                </c:pt>
                <c:pt idx="10">
                  <c:v>-63.5</c:v>
                </c:pt>
                <c:pt idx="11">
                  <c:v>-72</c:v>
                </c:pt>
                <c:pt idx="12">
                  <c:v>-72.5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Data!$E$172:$E$186</c:f>
              <c:numCache>
                <c:ptCount val="15"/>
                <c:pt idx="0">
                  <c:v>-68.38</c:v>
                </c:pt>
                <c:pt idx="1">
                  <c:v>-73.06</c:v>
                </c:pt>
                <c:pt idx="2">
                  <c:v>-68.5</c:v>
                </c:pt>
                <c:pt idx="3">
                  <c:v>-67.25</c:v>
                </c:pt>
                <c:pt idx="4">
                  <c:v>-69.5</c:v>
                </c:pt>
                <c:pt idx="5">
                  <c:v>-71.75</c:v>
                </c:pt>
                <c:pt idx="6">
                  <c:v>-67.5</c:v>
                </c:pt>
                <c:pt idx="7">
                  <c:v>-65</c:v>
                </c:pt>
                <c:pt idx="8">
                  <c:v>-62.5</c:v>
                </c:pt>
                <c:pt idx="9">
                  <c:v>-74.5</c:v>
                </c:pt>
                <c:pt idx="10">
                  <c:v>-79</c:v>
                </c:pt>
                <c:pt idx="11">
                  <c:v>-73.5</c:v>
                </c:pt>
                <c:pt idx="12">
                  <c:v>-85.5</c:v>
                </c:pt>
                <c:pt idx="13">
                  <c:v>-88.5</c:v>
                </c:pt>
                <c:pt idx="14">
                  <c:v>-93.25</c:v>
                </c:pt>
              </c:numCache>
            </c:numRef>
          </c:yVal>
          <c:smooth val="0"/>
        </c:ser>
        <c:axId val="43708200"/>
        <c:axId val="57829481"/>
      </c:scatterChart>
      <c:valAx>
        <c:axId val="4370820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29481"/>
        <c:crossesAt val="-80"/>
        <c:crossBetween val="midCat"/>
        <c:dispUnits/>
      </c:valAx>
      <c:valAx>
        <c:axId val="57829481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08200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Data!$C$187:$C$193</c:f>
              <c:numCache>
                <c:ptCount val="7"/>
                <c:pt idx="0">
                  <c:v>-51</c:v>
                </c:pt>
                <c:pt idx="1">
                  <c:v>-46.75</c:v>
                </c:pt>
                <c:pt idx="2">
                  <c:v>-60</c:v>
                </c:pt>
                <c:pt idx="3">
                  <c:v>-63.5</c:v>
                </c:pt>
                <c:pt idx="4">
                  <c:v>-65.5</c:v>
                </c:pt>
                <c:pt idx="6">
                  <c:v>-73.5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Data!$E$187:$E$193</c:f>
              <c:numCache>
                <c:ptCount val="7"/>
                <c:pt idx="0">
                  <c:v>-61</c:v>
                </c:pt>
                <c:pt idx="1">
                  <c:v>-52.75</c:v>
                </c:pt>
                <c:pt idx="2">
                  <c:v>-68.75</c:v>
                </c:pt>
                <c:pt idx="3">
                  <c:v>-72.75</c:v>
                </c:pt>
                <c:pt idx="4">
                  <c:v>-75.5</c:v>
                </c:pt>
                <c:pt idx="6">
                  <c:v>-84</c:v>
                </c:pt>
              </c:numCache>
            </c:numRef>
          </c:yVal>
          <c:smooth val="0"/>
        </c:ser>
        <c:axId val="50703282"/>
        <c:axId val="53676355"/>
      </c:scatterChart>
      <c:valAx>
        <c:axId val="5070328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76355"/>
        <c:crossesAt val="-80"/>
        <c:crossBetween val="midCat"/>
        <c:dispUnits/>
      </c:valAx>
      <c:valAx>
        <c:axId val="53676355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03282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Data!$C$194:$C$207</c:f>
              <c:numCache>
                <c:ptCount val="14"/>
                <c:pt idx="0">
                  <c:v>-70</c:v>
                </c:pt>
                <c:pt idx="1">
                  <c:v>-47.75</c:v>
                </c:pt>
                <c:pt idx="2">
                  <c:v>-34.75</c:v>
                </c:pt>
                <c:pt idx="3">
                  <c:v>-41.5</c:v>
                </c:pt>
                <c:pt idx="4">
                  <c:v>-36.25</c:v>
                </c:pt>
                <c:pt idx="5">
                  <c:v>-42.75</c:v>
                </c:pt>
                <c:pt idx="6">
                  <c:v>-45.75</c:v>
                </c:pt>
                <c:pt idx="7">
                  <c:v>-47.75</c:v>
                </c:pt>
                <c:pt idx="8">
                  <c:v>-52.75</c:v>
                </c:pt>
                <c:pt idx="9">
                  <c:v>-51.75</c:v>
                </c:pt>
                <c:pt idx="10">
                  <c:v>-50.25</c:v>
                </c:pt>
                <c:pt idx="11">
                  <c:v>-54.5</c:v>
                </c:pt>
                <c:pt idx="12">
                  <c:v>-56.75</c:v>
                </c:pt>
                <c:pt idx="13">
                  <c:v>-65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Data!$E$194:$E$207</c:f>
              <c:numCache>
                <c:ptCount val="14"/>
                <c:pt idx="0">
                  <c:v>-79.75</c:v>
                </c:pt>
                <c:pt idx="1">
                  <c:v>-55.75</c:v>
                </c:pt>
                <c:pt idx="2">
                  <c:v>-41</c:v>
                </c:pt>
                <c:pt idx="3">
                  <c:v>-50.25</c:v>
                </c:pt>
                <c:pt idx="4">
                  <c:v>-45.25</c:v>
                </c:pt>
                <c:pt idx="5">
                  <c:v>-51</c:v>
                </c:pt>
                <c:pt idx="6">
                  <c:v>-54.25</c:v>
                </c:pt>
                <c:pt idx="7">
                  <c:v>-56.25</c:v>
                </c:pt>
                <c:pt idx="8">
                  <c:v>-61.25</c:v>
                </c:pt>
                <c:pt idx="9">
                  <c:v>-60.5</c:v>
                </c:pt>
                <c:pt idx="10">
                  <c:v>-59</c:v>
                </c:pt>
                <c:pt idx="11">
                  <c:v>-65.5</c:v>
                </c:pt>
                <c:pt idx="12">
                  <c:v>-66</c:v>
                </c:pt>
                <c:pt idx="13">
                  <c:v>-75.5</c:v>
                </c:pt>
              </c:numCache>
            </c:numRef>
          </c:yVal>
          <c:smooth val="0"/>
        </c:ser>
        <c:axId val="13325148"/>
        <c:axId val="52817469"/>
      </c:scatterChart>
      <c:valAx>
        <c:axId val="1332514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17469"/>
        <c:crossesAt val="-80"/>
        <c:crossBetween val="midCat"/>
        <c:dispUnits/>
      </c:valAx>
      <c:valAx>
        <c:axId val="52817469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25148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Data!$G$3:$G$27</c:f>
              <c:numCache>
                <c:ptCount val="25"/>
                <c:pt idx="0">
                  <c:v>-3</c:v>
                </c:pt>
                <c:pt idx="1">
                  <c:v>-6</c:v>
                </c:pt>
                <c:pt idx="2">
                  <c:v>-9.5</c:v>
                </c:pt>
                <c:pt idx="3">
                  <c:v>-8.5</c:v>
                </c:pt>
                <c:pt idx="4">
                  <c:v>-13.5</c:v>
                </c:pt>
                <c:pt idx="5">
                  <c:v>-14.5</c:v>
                </c:pt>
                <c:pt idx="6">
                  <c:v>-19</c:v>
                </c:pt>
                <c:pt idx="7">
                  <c:v>-21.5</c:v>
                </c:pt>
                <c:pt idx="8">
                  <c:v>-19.25</c:v>
                </c:pt>
                <c:pt idx="9">
                  <c:v>-24.5</c:v>
                </c:pt>
                <c:pt idx="10">
                  <c:v>-26.5</c:v>
                </c:pt>
                <c:pt idx="11">
                  <c:v>-26</c:v>
                </c:pt>
                <c:pt idx="12">
                  <c:v>-28.25</c:v>
                </c:pt>
                <c:pt idx="13">
                  <c:v>-28.75</c:v>
                </c:pt>
                <c:pt idx="14">
                  <c:v>-31</c:v>
                </c:pt>
                <c:pt idx="15">
                  <c:v>-31.5</c:v>
                </c:pt>
                <c:pt idx="16">
                  <c:v>-31.5</c:v>
                </c:pt>
                <c:pt idx="17">
                  <c:v>-32.5</c:v>
                </c:pt>
                <c:pt idx="18">
                  <c:v>-32</c:v>
                </c:pt>
                <c:pt idx="19">
                  <c:v>-33.25</c:v>
                </c:pt>
                <c:pt idx="20">
                  <c:v>-34.5</c:v>
                </c:pt>
                <c:pt idx="21">
                  <c:v>-32</c:v>
                </c:pt>
                <c:pt idx="22">
                  <c:v>-31.75</c:v>
                </c:pt>
                <c:pt idx="23">
                  <c:v>-33.75</c:v>
                </c:pt>
                <c:pt idx="24">
                  <c:v>-33.75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Data!$I$3:$I$27</c:f>
              <c:numCache>
                <c:ptCount val="25"/>
                <c:pt idx="0">
                  <c:v>-54.5</c:v>
                </c:pt>
                <c:pt idx="1">
                  <c:v>-57</c:v>
                </c:pt>
                <c:pt idx="2">
                  <c:v>-62</c:v>
                </c:pt>
                <c:pt idx="3">
                  <c:v>-60.5</c:v>
                </c:pt>
                <c:pt idx="4">
                  <c:v>-66</c:v>
                </c:pt>
                <c:pt idx="5">
                  <c:v>-66.5</c:v>
                </c:pt>
                <c:pt idx="6">
                  <c:v>-71</c:v>
                </c:pt>
                <c:pt idx="7">
                  <c:v>-74.5</c:v>
                </c:pt>
                <c:pt idx="8">
                  <c:v>-71.5</c:v>
                </c:pt>
                <c:pt idx="9">
                  <c:v>-79</c:v>
                </c:pt>
                <c:pt idx="10">
                  <c:v>-81</c:v>
                </c:pt>
                <c:pt idx="11">
                  <c:v>-80.5</c:v>
                </c:pt>
                <c:pt idx="12">
                  <c:v>-82.5</c:v>
                </c:pt>
                <c:pt idx="13">
                  <c:v>-83</c:v>
                </c:pt>
                <c:pt idx="14">
                  <c:v>-85.5</c:v>
                </c:pt>
                <c:pt idx="15">
                  <c:v>-86.75</c:v>
                </c:pt>
                <c:pt idx="16">
                  <c:v>-87</c:v>
                </c:pt>
                <c:pt idx="17">
                  <c:v>-88.5</c:v>
                </c:pt>
                <c:pt idx="18">
                  <c:v>-88.5</c:v>
                </c:pt>
                <c:pt idx="19">
                  <c:v>-90.25</c:v>
                </c:pt>
                <c:pt idx="20">
                  <c:v>-90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Data!$K$3:$K$27</c:f>
              <c:numCache>
                <c:ptCount val="25"/>
                <c:pt idx="0">
                  <c:v>-40.5</c:v>
                </c:pt>
                <c:pt idx="1">
                  <c:v>-43</c:v>
                </c:pt>
                <c:pt idx="2">
                  <c:v>-47.75</c:v>
                </c:pt>
                <c:pt idx="3">
                  <c:v>-46</c:v>
                </c:pt>
                <c:pt idx="4">
                  <c:v>-50.5</c:v>
                </c:pt>
                <c:pt idx="5">
                  <c:v>-51.5</c:v>
                </c:pt>
                <c:pt idx="6">
                  <c:v>-55</c:v>
                </c:pt>
                <c:pt idx="7">
                  <c:v>-58</c:v>
                </c:pt>
                <c:pt idx="8">
                  <c:v>-56</c:v>
                </c:pt>
                <c:pt idx="9">
                  <c:v>-61.5</c:v>
                </c:pt>
                <c:pt idx="10">
                  <c:v>-62</c:v>
                </c:pt>
                <c:pt idx="11">
                  <c:v>-62.5</c:v>
                </c:pt>
                <c:pt idx="12">
                  <c:v>-64.5</c:v>
                </c:pt>
                <c:pt idx="13">
                  <c:v>-65</c:v>
                </c:pt>
                <c:pt idx="14">
                  <c:v>-68.5</c:v>
                </c:pt>
                <c:pt idx="15">
                  <c:v>-69</c:v>
                </c:pt>
                <c:pt idx="16">
                  <c:v>-69.75</c:v>
                </c:pt>
                <c:pt idx="17">
                  <c:v>-71.25</c:v>
                </c:pt>
                <c:pt idx="18">
                  <c:v>-71.5</c:v>
                </c:pt>
                <c:pt idx="19">
                  <c:v>-73.5</c:v>
                </c:pt>
                <c:pt idx="20">
                  <c:v>-75.25</c:v>
                </c:pt>
                <c:pt idx="21">
                  <c:v>-74</c:v>
                </c:pt>
                <c:pt idx="22">
                  <c:v>-74.75</c:v>
                </c:pt>
                <c:pt idx="24">
                  <c:v>-75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Data!$V$3:$V$11</c:f>
              <c:numCache>
                <c:ptCount val="9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</c:numCache>
            </c:numRef>
          </c:xVal>
          <c:yVal>
            <c:numRef>
              <c:f>Data!$M$3:$M$11</c:f>
              <c:numCache>
                <c:ptCount val="9"/>
                <c:pt idx="0">
                  <c:v>-33.5</c:v>
                </c:pt>
                <c:pt idx="1">
                  <c:v>-36</c:v>
                </c:pt>
                <c:pt idx="2">
                  <c:v>-40</c:v>
                </c:pt>
                <c:pt idx="3">
                  <c:v>-39</c:v>
                </c:pt>
                <c:pt idx="4">
                  <c:v>-42.5</c:v>
                </c:pt>
                <c:pt idx="5">
                  <c:v>-43.5</c:v>
                </c:pt>
                <c:pt idx="6">
                  <c:v>-48</c:v>
                </c:pt>
                <c:pt idx="7">
                  <c:v>-50.5</c:v>
                </c:pt>
                <c:pt idx="8">
                  <c:v>-47.75</c:v>
                </c:pt>
              </c:numCache>
            </c:numRef>
          </c:yVal>
          <c:smooth val="0"/>
        </c:ser>
        <c:axId val="5595174"/>
        <c:axId val="50356567"/>
      </c:scatterChart>
      <c:valAx>
        <c:axId val="559517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56567"/>
        <c:crossesAt val="-100"/>
        <c:crossBetween val="midCat"/>
        <c:dispUnits/>
      </c:valAx>
      <c:valAx>
        <c:axId val="50356567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517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Data!$G$28:$G$42</c:f>
              <c:numCache>
                <c:ptCount val="15"/>
                <c:pt idx="0">
                  <c:v>-14.25</c:v>
                </c:pt>
                <c:pt idx="1">
                  <c:v>-22.25</c:v>
                </c:pt>
                <c:pt idx="2">
                  <c:v>-24</c:v>
                </c:pt>
                <c:pt idx="3">
                  <c:v>-25</c:v>
                </c:pt>
                <c:pt idx="4">
                  <c:v>-28.5</c:v>
                </c:pt>
                <c:pt idx="5">
                  <c:v>-28.75</c:v>
                </c:pt>
                <c:pt idx="6">
                  <c:v>-33.25</c:v>
                </c:pt>
                <c:pt idx="7">
                  <c:v>-32</c:v>
                </c:pt>
                <c:pt idx="8">
                  <c:v>-33.25</c:v>
                </c:pt>
                <c:pt idx="9">
                  <c:v>-33.5</c:v>
                </c:pt>
                <c:pt idx="10">
                  <c:v>-33.5</c:v>
                </c:pt>
                <c:pt idx="11">
                  <c:v>-34.75</c:v>
                </c:pt>
                <c:pt idx="12">
                  <c:v>-34.25</c:v>
                </c:pt>
                <c:pt idx="13">
                  <c:v>-35.5</c:v>
                </c:pt>
                <c:pt idx="14">
                  <c:v>-37.25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Data!$V$28:$V$38</c:f>
              <c:numCache>
                <c:ptCount val="11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</c:numCache>
            </c:numRef>
          </c:xVal>
          <c:yVal>
            <c:numRef>
              <c:f>Data!$I$28:$I$38</c:f>
              <c:numCache>
                <c:ptCount val="11"/>
                <c:pt idx="0">
                  <c:v>-64.5</c:v>
                </c:pt>
                <c:pt idx="1">
                  <c:v>-72.75</c:v>
                </c:pt>
                <c:pt idx="2">
                  <c:v>-75</c:v>
                </c:pt>
                <c:pt idx="3">
                  <c:v>-76.5</c:v>
                </c:pt>
                <c:pt idx="4">
                  <c:v>-82.75</c:v>
                </c:pt>
                <c:pt idx="5">
                  <c:v>-83</c:v>
                </c:pt>
                <c:pt idx="6">
                  <c:v>-87.25</c:v>
                </c:pt>
                <c:pt idx="7">
                  <c:v>-86.5</c:v>
                </c:pt>
                <c:pt idx="8">
                  <c:v>-87.5</c:v>
                </c:pt>
                <c:pt idx="9">
                  <c:v>-88.75</c:v>
                </c:pt>
                <c:pt idx="10">
                  <c:v>-89.5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Data!$V$28:$V$40</c:f>
              <c:numCache>
                <c:ptCount val="13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</c:numCache>
            </c:numRef>
          </c:xVal>
          <c:yVal>
            <c:numRef>
              <c:f>Data!$K$28:$K$40</c:f>
              <c:numCache>
                <c:ptCount val="13"/>
                <c:pt idx="0">
                  <c:v>-47.5</c:v>
                </c:pt>
                <c:pt idx="1">
                  <c:v>-53.75</c:v>
                </c:pt>
                <c:pt idx="2">
                  <c:v>-56.5</c:v>
                </c:pt>
                <c:pt idx="3">
                  <c:v>-57.75</c:v>
                </c:pt>
                <c:pt idx="4">
                  <c:v>-64</c:v>
                </c:pt>
                <c:pt idx="5">
                  <c:v>-64.5</c:v>
                </c:pt>
                <c:pt idx="6">
                  <c:v>-68.5</c:v>
                </c:pt>
                <c:pt idx="7">
                  <c:v>-68</c:v>
                </c:pt>
                <c:pt idx="8">
                  <c:v>-69</c:v>
                </c:pt>
                <c:pt idx="9">
                  <c:v>-70.75</c:v>
                </c:pt>
                <c:pt idx="10">
                  <c:v>-72.5</c:v>
                </c:pt>
                <c:pt idx="11">
                  <c:v>-73.25</c:v>
                </c:pt>
                <c:pt idx="12">
                  <c:v>-73.5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Data!$V$28:$V$31</c:f>
              <c:numCache>
                <c:ptCount val="4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</c:numCache>
            </c:numRef>
          </c:xVal>
          <c:yVal>
            <c:numRef>
              <c:f>Data!$M$28:$M$31</c:f>
              <c:numCache>
                <c:ptCount val="4"/>
                <c:pt idx="0">
                  <c:v>-38</c:v>
                </c:pt>
                <c:pt idx="1">
                  <c:v>-43.5</c:v>
                </c:pt>
                <c:pt idx="2">
                  <c:v>-46</c:v>
                </c:pt>
                <c:pt idx="3">
                  <c:v>-47.5</c:v>
                </c:pt>
              </c:numCache>
            </c:numRef>
          </c:yVal>
          <c:smooth val="0"/>
        </c:ser>
        <c:axId val="50555920"/>
        <c:axId val="52350097"/>
      </c:scatterChart>
      <c:valAx>
        <c:axId val="5055592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50097"/>
        <c:crossesAt val="-100"/>
        <c:crossBetween val="midCat"/>
        <c:dispUnits/>
      </c:valAx>
      <c:valAx>
        <c:axId val="52350097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55920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Data!$G$43:$G$69</c:f>
              <c:numCache>
                <c:ptCount val="27"/>
                <c:pt idx="1">
                  <c:v>-28.5</c:v>
                </c:pt>
                <c:pt idx="2">
                  <c:v>-35</c:v>
                </c:pt>
                <c:pt idx="3">
                  <c:v>-31</c:v>
                </c:pt>
                <c:pt idx="4">
                  <c:v>-31.25</c:v>
                </c:pt>
                <c:pt idx="5">
                  <c:v>-25</c:v>
                </c:pt>
                <c:pt idx="6">
                  <c:v>-24.5</c:v>
                </c:pt>
                <c:pt idx="7">
                  <c:v>-24.25</c:v>
                </c:pt>
                <c:pt idx="8">
                  <c:v>-23</c:v>
                </c:pt>
                <c:pt idx="9">
                  <c:v>-24.25</c:v>
                </c:pt>
                <c:pt idx="10">
                  <c:v>-29</c:v>
                </c:pt>
                <c:pt idx="11">
                  <c:v>-22.5</c:v>
                </c:pt>
                <c:pt idx="12">
                  <c:v>-23</c:v>
                </c:pt>
                <c:pt idx="13">
                  <c:v>-26</c:v>
                </c:pt>
                <c:pt idx="14">
                  <c:v>-28.5</c:v>
                </c:pt>
                <c:pt idx="15">
                  <c:v>-33</c:v>
                </c:pt>
                <c:pt idx="16">
                  <c:v>-30.25</c:v>
                </c:pt>
                <c:pt idx="17">
                  <c:v>-32.75</c:v>
                </c:pt>
                <c:pt idx="18">
                  <c:v>-30</c:v>
                </c:pt>
                <c:pt idx="19">
                  <c:v>-35.75</c:v>
                </c:pt>
                <c:pt idx="20">
                  <c:v>-36.25</c:v>
                </c:pt>
                <c:pt idx="21">
                  <c:v>-38</c:v>
                </c:pt>
                <c:pt idx="22">
                  <c:v>-38</c:v>
                </c:pt>
                <c:pt idx="23">
                  <c:v>-38.5</c:v>
                </c:pt>
                <c:pt idx="24">
                  <c:v>-39</c:v>
                </c:pt>
                <c:pt idx="25">
                  <c:v>-40</c:v>
                </c:pt>
                <c:pt idx="26">
                  <c:v>-40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Data!$I$43:$I$69</c:f>
              <c:numCache>
                <c:ptCount val="27"/>
                <c:pt idx="0">
                  <c:v>26.5</c:v>
                </c:pt>
                <c:pt idx="1">
                  <c:v>-59</c:v>
                </c:pt>
                <c:pt idx="2">
                  <c:v>-68</c:v>
                </c:pt>
                <c:pt idx="3">
                  <c:v>-62.5</c:v>
                </c:pt>
                <c:pt idx="4">
                  <c:v>-64</c:v>
                </c:pt>
                <c:pt idx="5">
                  <c:v>-55.25</c:v>
                </c:pt>
                <c:pt idx="6">
                  <c:v>-54.25</c:v>
                </c:pt>
                <c:pt idx="7">
                  <c:v>-53.5</c:v>
                </c:pt>
                <c:pt idx="8">
                  <c:v>-52</c:v>
                </c:pt>
                <c:pt idx="9">
                  <c:v>-54.75</c:v>
                </c:pt>
                <c:pt idx="10">
                  <c:v>-60.75</c:v>
                </c:pt>
                <c:pt idx="11">
                  <c:v>-52.5</c:v>
                </c:pt>
                <c:pt idx="12">
                  <c:v>-52.75</c:v>
                </c:pt>
                <c:pt idx="13">
                  <c:v>-56.5</c:v>
                </c:pt>
                <c:pt idx="14">
                  <c:v>-60</c:v>
                </c:pt>
                <c:pt idx="15">
                  <c:v>-66.5</c:v>
                </c:pt>
                <c:pt idx="16">
                  <c:v>-63</c:v>
                </c:pt>
                <c:pt idx="17">
                  <c:v>-65.75</c:v>
                </c:pt>
                <c:pt idx="18">
                  <c:v>-65</c:v>
                </c:pt>
                <c:pt idx="19">
                  <c:v>-70.25</c:v>
                </c:pt>
                <c:pt idx="20">
                  <c:v>-72</c:v>
                </c:pt>
                <c:pt idx="21">
                  <c:v>-73.75</c:v>
                </c:pt>
                <c:pt idx="22">
                  <c:v>-75.25</c:v>
                </c:pt>
                <c:pt idx="23">
                  <c:v>-75.25</c:v>
                </c:pt>
                <c:pt idx="24">
                  <c:v>-77.25</c:v>
                </c:pt>
                <c:pt idx="25">
                  <c:v>-80.25</c:v>
                </c:pt>
                <c:pt idx="26">
                  <c:v>-79.25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Data!$K$43:$K$69</c:f>
              <c:numCache>
                <c:ptCount val="27"/>
                <c:pt idx="1">
                  <c:v>-32</c:v>
                </c:pt>
                <c:pt idx="2">
                  <c:v>-42</c:v>
                </c:pt>
                <c:pt idx="3">
                  <c:v>-36.5</c:v>
                </c:pt>
                <c:pt idx="4">
                  <c:v>-38.5</c:v>
                </c:pt>
                <c:pt idx="5">
                  <c:v>-31.5</c:v>
                </c:pt>
                <c:pt idx="6">
                  <c:v>-30.75</c:v>
                </c:pt>
                <c:pt idx="7">
                  <c:v>-30</c:v>
                </c:pt>
                <c:pt idx="8">
                  <c:v>-28.75</c:v>
                </c:pt>
                <c:pt idx="9">
                  <c:v>-31.25</c:v>
                </c:pt>
                <c:pt idx="10">
                  <c:v>-36</c:v>
                </c:pt>
                <c:pt idx="11">
                  <c:v>-29.25</c:v>
                </c:pt>
                <c:pt idx="12">
                  <c:v>-29.25</c:v>
                </c:pt>
                <c:pt idx="13">
                  <c:v>-32.5</c:v>
                </c:pt>
                <c:pt idx="14">
                  <c:v>-35</c:v>
                </c:pt>
                <c:pt idx="15">
                  <c:v>-41.25</c:v>
                </c:pt>
                <c:pt idx="16">
                  <c:v>-38.5</c:v>
                </c:pt>
                <c:pt idx="17">
                  <c:v>-40.75</c:v>
                </c:pt>
                <c:pt idx="18">
                  <c:v>-40.25</c:v>
                </c:pt>
                <c:pt idx="19">
                  <c:v>-45</c:v>
                </c:pt>
                <c:pt idx="20">
                  <c:v>-46.75</c:v>
                </c:pt>
                <c:pt idx="21">
                  <c:v>-48.5</c:v>
                </c:pt>
                <c:pt idx="22">
                  <c:v>-50</c:v>
                </c:pt>
                <c:pt idx="23">
                  <c:v>-51</c:v>
                </c:pt>
                <c:pt idx="24">
                  <c:v>-51.75</c:v>
                </c:pt>
                <c:pt idx="25">
                  <c:v>-55.75</c:v>
                </c:pt>
                <c:pt idx="26">
                  <c:v>-54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Data!$M$43:$M$69</c:f>
              <c:numCache>
                <c:ptCount val="27"/>
                <c:pt idx="1">
                  <c:v>-20.5</c:v>
                </c:pt>
                <c:pt idx="2">
                  <c:v>-26.5</c:v>
                </c:pt>
                <c:pt idx="3">
                  <c:v>-21.5</c:v>
                </c:pt>
                <c:pt idx="4">
                  <c:v>-22.5</c:v>
                </c:pt>
                <c:pt idx="5">
                  <c:v>-17.5</c:v>
                </c:pt>
                <c:pt idx="6">
                  <c:v>-17</c:v>
                </c:pt>
                <c:pt idx="7">
                  <c:v>-16.75</c:v>
                </c:pt>
                <c:pt idx="8">
                  <c:v>-15.5</c:v>
                </c:pt>
                <c:pt idx="9">
                  <c:v>-17.75</c:v>
                </c:pt>
                <c:pt idx="10">
                  <c:v>-21</c:v>
                </c:pt>
                <c:pt idx="11">
                  <c:v>-16.25</c:v>
                </c:pt>
                <c:pt idx="12">
                  <c:v>-16.25</c:v>
                </c:pt>
                <c:pt idx="13">
                  <c:v>-18.75</c:v>
                </c:pt>
                <c:pt idx="14">
                  <c:v>-20.75</c:v>
                </c:pt>
                <c:pt idx="15">
                  <c:v>-25.25</c:v>
                </c:pt>
                <c:pt idx="16">
                  <c:v>-22.75</c:v>
                </c:pt>
                <c:pt idx="17">
                  <c:v>-25</c:v>
                </c:pt>
                <c:pt idx="18">
                  <c:v>-24.5</c:v>
                </c:pt>
                <c:pt idx="19">
                  <c:v>-28.25</c:v>
                </c:pt>
                <c:pt idx="20">
                  <c:v>-30</c:v>
                </c:pt>
                <c:pt idx="21">
                  <c:v>-31.75</c:v>
                </c:pt>
                <c:pt idx="22">
                  <c:v>-33</c:v>
                </c:pt>
                <c:pt idx="23">
                  <c:v>-33.5</c:v>
                </c:pt>
                <c:pt idx="24">
                  <c:v>-35</c:v>
                </c:pt>
                <c:pt idx="25">
                  <c:v>-39.5</c:v>
                </c:pt>
                <c:pt idx="26">
                  <c:v>-37.5</c:v>
                </c:pt>
              </c:numCache>
            </c:numRef>
          </c:yVal>
          <c:smooth val="0"/>
        </c:ser>
        <c:axId val="1388826"/>
        <c:axId val="12499435"/>
      </c:scatterChart>
      <c:valAx>
        <c:axId val="138882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99435"/>
        <c:crossesAt val="-100"/>
        <c:crossBetween val="midCat"/>
        <c:dispUnits/>
      </c:valAx>
      <c:valAx>
        <c:axId val="12499435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8826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Data!$G$70:$G$82</c:f>
              <c:numCache>
                <c:ptCount val="13"/>
                <c:pt idx="0">
                  <c:v>-39.75</c:v>
                </c:pt>
                <c:pt idx="1">
                  <c:v>-37.25</c:v>
                </c:pt>
                <c:pt idx="2">
                  <c:v>-34.5</c:v>
                </c:pt>
                <c:pt idx="3">
                  <c:v>-22.75</c:v>
                </c:pt>
                <c:pt idx="4">
                  <c:v>-19.5</c:v>
                </c:pt>
                <c:pt idx="5">
                  <c:v>-17</c:v>
                </c:pt>
                <c:pt idx="6">
                  <c:v>-19.25</c:v>
                </c:pt>
                <c:pt idx="7">
                  <c:v>-20</c:v>
                </c:pt>
                <c:pt idx="8">
                  <c:v>-22.25</c:v>
                </c:pt>
                <c:pt idx="9">
                  <c:v>-25</c:v>
                </c:pt>
                <c:pt idx="10">
                  <c:v>-32.5</c:v>
                </c:pt>
                <c:pt idx="11">
                  <c:v>-32.5</c:v>
                </c:pt>
                <c:pt idx="12">
                  <c:v>-39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Data!$I$70:$I$82</c:f>
              <c:numCache>
                <c:ptCount val="13"/>
                <c:pt idx="0">
                  <c:v>-79.5</c:v>
                </c:pt>
                <c:pt idx="1">
                  <c:v>-75.5</c:v>
                </c:pt>
                <c:pt idx="2">
                  <c:v>-71</c:v>
                </c:pt>
                <c:pt idx="3">
                  <c:v>-54</c:v>
                </c:pt>
                <c:pt idx="4">
                  <c:v>-51.25</c:v>
                </c:pt>
                <c:pt idx="5">
                  <c:v>-48.25</c:v>
                </c:pt>
                <c:pt idx="6">
                  <c:v>-49.5</c:v>
                </c:pt>
                <c:pt idx="7">
                  <c:v>-55</c:v>
                </c:pt>
                <c:pt idx="8">
                  <c:v>-52.25</c:v>
                </c:pt>
                <c:pt idx="9">
                  <c:v>-59.5</c:v>
                </c:pt>
                <c:pt idx="10">
                  <c:v>-66.5</c:v>
                </c:pt>
                <c:pt idx="11">
                  <c:v>-67</c:v>
                </c:pt>
                <c:pt idx="12">
                  <c:v>-80.625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Data!$K$70:$K$82</c:f>
              <c:numCache>
                <c:ptCount val="13"/>
                <c:pt idx="0">
                  <c:v>-54.75</c:v>
                </c:pt>
                <c:pt idx="1">
                  <c:v>-52.5</c:v>
                </c:pt>
                <c:pt idx="2">
                  <c:v>-46.75</c:v>
                </c:pt>
                <c:pt idx="3">
                  <c:v>-31.5</c:v>
                </c:pt>
                <c:pt idx="4">
                  <c:v>-30</c:v>
                </c:pt>
                <c:pt idx="5">
                  <c:v>-28.25</c:v>
                </c:pt>
                <c:pt idx="6">
                  <c:v>-28.5</c:v>
                </c:pt>
                <c:pt idx="7">
                  <c:v>-32.25</c:v>
                </c:pt>
                <c:pt idx="8">
                  <c:v>-30.25</c:v>
                </c:pt>
                <c:pt idx="9">
                  <c:v>-35.75</c:v>
                </c:pt>
                <c:pt idx="10">
                  <c:v>-41.5</c:v>
                </c:pt>
                <c:pt idx="11">
                  <c:v>-42.25</c:v>
                </c:pt>
                <c:pt idx="12">
                  <c:v>-56.75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Data!$M$70:$M$82</c:f>
              <c:numCache>
                <c:ptCount val="13"/>
                <c:pt idx="0">
                  <c:v>-38.75</c:v>
                </c:pt>
                <c:pt idx="1">
                  <c:v>-36</c:v>
                </c:pt>
                <c:pt idx="2">
                  <c:v>-30.5</c:v>
                </c:pt>
                <c:pt idx="3">
                  <c:v>-18.25</c:v>
                </c:pt>
                <c:pt idx="4">
                  <c:v>-17.5</c:v>
                </c:pt>
                <c:pt idx="5">
                  <c:v>-16.625</c:v>
                </c:pt>
                <c:pt idx="6">
                  <c:v>-16.75</c:v>
                </c:pt>
                <c:pt idx="7">
                  <c:v>-19.25</c:v>
                </c:pt>
                <c:pt idx="8">
                  <c:v>-18</c:v>
                </c:pt>
                <c:pt idx="9">
                  <c:v>-21.5</c:v>
                </c:pt>
                <c:pt idx="10">
                  <c:v>-26</c:v>
                </c:pt>
                <c:pt idx="11">
                  <c:v>-26.5</c:v>
                </c:pt>
                <c:pt idx="12">
                  <c:v>-42.5</c:v>
                </c:pt>
              </c:numCache>
            </c:numRef>
          </c:yVal>
          <c:smooth val="0"/>
        </c:ser>
        <c:axId val="45386052"/>
        <c:axId val="5821285"/>
      </c:scatterChart>
      <c:valAx>
        <c:axId val="4538605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285"/>
        <c:crossesAt val="-100"/>
        <c:crossBetween val="midCat"/>
        <c:dispUnits/>
      </c:valAx>
      <c:valAx>
        <c:axId val="5821285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86052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Data!$G$83:$G$108</c:f>
              <c:numCache>
                <c:ptCount val="26"/>
                <c:pt idx="0">
                  <c:v>-39.75</c:v>
                </c:pt>
                <c:pt idx="1">
                  <c:v>-40.75</c:v>
                </c:pt>
                <c:pt idx="2">
                  <c:v>-34</c:v>
                </c:pt>
                <c:pt idx="3">
                  <c:v>-30.75</c:v>
                </c:pt>
                <c:pt idx="4">
                  <c:v>-26.5</c:v>
                </c:pt>
                <c:pt idx="5">
                  <c:v>-29</c:v>
                </c:pt>
                <c:pt idx="6">
                  <c:v>-26</c:v>
                </c:pt>
                <c:pt idx="7">
                  <c:v>-24.75</c:v>
                </c:pt>
                <c:pt idx="8">
                  <c:v>-23.5</c:v>
                </c:pt>
                <c:pt idx="9">
                  <c:v>-24.25</c:v>
                </c:pt>
                <c:pt idx="10">
                  <c:v>-22.25</c:v>
                </c:pt>
                <c:pt idx="11">
                  <c:v>-22.25</c:v>
                </c:pt>
                <c:pt idx="12">
                  <c:v>-23.75</c:v>
                </c:pt>
                <c:pt idx="13">
                  <c:v>-23</c:v>
                </c:pt>
                <c:pt idx="14">
                  <c:v>-24.5</c:v>
                </c:pt>
                <c:pt idx="15">
                  <c:v>-27.5</c:v>
                </c:pt>
                <c:pt idx="16">
                  <c:v>-29</c:v>
                </c:pt>
                <c:pt idx="17">
                  <c:v>-30.5</c:v>
                </c:pt>
                <c:pt idx="18">
                  <c:v>-31.75</c:v>
                </c:pt>
                <c:pt idx="19">
                  <c:v>-34.5</c:v>
                </c:pt>
                <c:pt idx="20">
                  <c:v>-35.25</c:v>
                </c:pt>
                <c:pt idx="21">
                  <c:v>-37</c:v>
                </c:pt>
                <c:pt idx="22">
                  <c:v>-38</c:v>
                </c:pt>
                <c:pt idx="23">
                  <c:v>-39.75</c:v>
                </c:pt>
                <c:pt idx="24">
                  <c:v>-41.75</c:v>
                </c:pt>
                <c:pt idx="25">
                  <c:v>-39.75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Data!$I$83:$I$108</c:f>
              <c:numCache>
                <c:ptCount val="26"/>
                <c:pt idx="0">
                  <c:v>-81.25</c:v>
                </c:pt>
                <c:pt idx="1">
                  <c:v>-83</c:v>
                </c:pt>
                <c:pt idx="2">
                  <c:v>-71</c:v>
                </c:pt>
                <c:pt idx="3">
                  <c:v>-66.625</c:v>
                </c:pt>
                <c:pt idx="4">
                  <c:v>-60.25</c:v>
                </c:pt>
                <c:pt idx="5">
                  <c:v>-63.5</c:v>
                </c:pt>
                <c:pt idx="6">
                  <c:v>-61</c:v>
                </c:pt>
                <c:pt idx="7">
                  <c:v>-58</c:v>
                </c:pt>
                <c:pt idx="8">
                  <c:v>-55.5</c:v>
                </c:pt>
                <c:pt idx="9">
                  <c:v>-56.625</c:v>
                </c:pt>
                <c:pt idx="10">
                  <c:v>-54</c:v>
                </c:pt>
                <c:pt idx="11">
                  <c:v>-53.25</c:v>
                </c:pt>
                <c:pt idx="12">
                  <c:v>-55.5</c:v>
                </c:pt>
                <c:pt idx="13">
                  <c:v>-55</c:v>
                </c:pt>
                <c:pt idx="14">
                  <c:v>-56</c:v>
                </c:pt>
                <c:pt idx="15">
                  <c:v>-60.75</c:v>
                </c:pt>
                <c:pt idx="16">
                  <c:v>-63.25</c:v>
                </c:pt>
                <c:pt idx="17">
                  <c:v>-65</c:v>
                </c:pt>
                <c:pt idx="18">
                  <c:v>-67</c:v>
                </c:pt>
                <c:pt idx="19">
                  <c:v>-71</c:v>
                </c:pt>
                <c:pt idx="20">
                  <c:v>-72.5</c:v>
                </c:pt>
                <c:pt idx="21">
                  <c:v>-74.5</c:v>
                </c:pt>
                <c:pt idx="22">
                  <c:v>-75.75</c:v>
                </c:pt>
                <c:pt idx="23">
                  <c:v>-79.25</c:v>
                </c:pt>
                <c:pt idx="24">
                  <c:v>-85.5</c:v>
                </c:pt>
                <c:pt idx="25">
                  <c:v>-83.5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Data!$K$83:$K$108</c:f>
              <c:numCache>
                <c:ptCount val="26"/>
                <c:pt idx="0">
                  <c:v>-56.5</c:v>
                </c:pt>
                <c:pt idx="1">
                  <c:v>-58.5</c:v>
                </c:pt>
                <c:pt idx="2">
                  <c:v>-46.5</c:v>
                </c:pt>
                <c:pt idx="3">
                  <c:v>-42.25</c:v>
                </c:pt>
                <c:pt idx="4">
                  <c:v>-37</c:v>
                </c:pt>
                <c:pt idx="5">
                  <c:v>-40</c:v>
                </c:pt>
                <c:pt idx="6">
                  <c:v>-37</c:v>
                </c:pt>
                <c:pt idx="7">
                  <c:v>-35</c:v>
                </c:pt>
                <c:pt idx="8">
                  <c:v>-33</c:v>
                </c:pt>
                <c:pt idx="9">
                  <c:v>-33.625</c:v>
                </c:pt>
                <c:pt idx="10">
                  <c:v>-31.75</c:v>
                </c:pt>
                <c:pt idx="11">
                  <c:v>-31</c:v>
                </c:pt>
                <c:pt idx="12">
                  <c:v>-32.5</c:v>
                </c:pt>
                <c:pt idx="13">
                  <c:v>-32.5</c:v>
                </c:pt>
                <c:pt idx="14">
                  <c:v>-33</c:v>
                </c:pt>
                <c:pt idx="15">
                  <c:v>-36.5</c:v>
                </c:pt>
                <c:pt idx="16">
                  <c:v>-38.75</c:v>
                </c:pt>
                <c:pt idx="17">
                  <c:v>-40.25</c:v>
                </c:pt>
                <c:pt idx="18">
                  <c:v>-42</c:v>
                </c:pt>
                <c:pt idx="19">
                  <c:v>-45.5</c:v>
                </c:pt>
                <c:pt idx="20">
                  <c:v>-48.25</c:v>
                </c:pt>
                <c:pt idx="21">
                  <c:v>-49.5</c:v>
                </c:pt>
                <c:pt idx="22">
                  <c:v>-51</c:v>
                </c:pt>
                <c:pt idx="23">
                  <c:v>-54</c:v>
                </c:pt>
                <c:pt idx="24">
                  <c:v>-61.5</c:v>
                </c:pt>
                <c:pt idx="25">
                  <c:v>-60.5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Data!$M$83:$M$108</c:f>
              <c:numCache>
                <c:ptCount val="26"/>
                <c:pt idx="0">
                  <c:v>-41.5</c:v>
                </c:pt>
                <c:pt idx="1">
                  <c:v>-43.75</c:v>
                </c:pt>
                <c:pt idx="2">
                  <c:v>-30.25</c:v>
                </c:pt>
                <c:pt idx="3">
                  <c:v>-26.5</c:v>
                </c:pt>
                <c:pt idx="4">
                  <c:v>-22.25</c:v>
                </c:pt>
                <c:pt idx="5">
                  <c:v>-24.75</c:v>
                </c:pt>
                <c:pt idx="6">
                  <c:v>-22.5</c:v>
                </c:pt>
                <c:pt idx="7">
                  <c:v>-21.25</c:v>
                </c:pt>
                <c:pt idx="8">
                  <c:v>-20</c:v>
                </c:pt>
                <c:pt idx="9">
                  <c:v>-19.75</c:v>
                </c:pt>
                <c:pt idx="10">
                  <c:v>-19.25</c:v>
                </c:pt>
                <c:pt idx="11">
                  <c:v>-18.75</c:v>
                </c:pt>
                <c:pt idx="12">
                  <c:v>-19.625</c:v>
                </c:pt>
                <c:pt idx="13">
                  <c:v>-19.625</c:v>
                </c:pt>
                <c:pt idx="14">
                  <c:v>-20</c:v>
                </c:pt>
                <c:pt idx="15">
                  <c:v>-23</c:v>
                </c:pt>
                <c:pt idx="16">
                  <c:v>-23.75</c:v>
                </c:pt>
                <c:pt idx="17">
                  <c:v>-25</c:v>
                </c:pt>
                <c:pt idx="18">
                  <c:v>-26.5</c:v>
                </c:pt>
                <c:pt idx="19">
                  <c:v>-30.25</c:v>
                </c:pt>
                <c:pt idx="20">
                  <c:v>-32.25</c:v>
                </c:pt>
                <c:pt idx="21">
                  <c:v>-33.5</c:v>
                </c:pt>
                <c:pt idx="22">
                  <c:v>-35.25</c:v>
                </c:pt>
                <c:pt idx="23">
                  <c:v>-38.625</c:v>
                </c:pt>
                <c:pt idx="24">
                  <c:v>-47.75</c:v>
                </c:pt>
                <c:pt idx="25">
                  <c:v>-47.25</c:v>
                </c:pt>
              </c:numCache>
            </c:numRef>
          </c:yVal>
          <c:smooth val="0"/>
        </c:ser>
        <c:axId val="52391566"/>
        <c:axId val="1762047"/>
      </c:scatterChart>
      <c:valAx>
        <c:axId val="5239156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2047"/>
        <c:crossesAt val="-100"/>
        <c:crossBetween val="midCat"/>
        <c:dispUnits/>
      </c:valAx>
      <c:valAx>
        <c:axId val="1762047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91566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Data!$G$109:$G$131</c:f>
              <c:numCache>
                <c:ptCount val="23"/>
                <c:pt idx="0">
                  <c:v>-41.5</c:v>
                </c:pt>
                <c:pt idx="1">
                  <c:v>-40.75</c:v>
                </c:pt>
                <c:pt idx="2">
                  <c:v>-42.75</c:v>
                </c:pt>
                <c:pt idx="3">
                  <c:v>-34.75</c:v>
                </c:pt>
                <c:pt idx="4">
                  <c:v>-30.5</c:v>
                </c:pt>
                <c:pt idx="5">
                  <c:v>-28.25</c:v>
                </c:pt>
                <c:pt idx="6">
                  <c:v>-27.25</c:v>
                </c:pt>
                <c:pt idx="7">
                  <c:v>-29</c:v>
                </c:pt>
                <c:pt idx="8">
                  <c:v>-28.5</c:v>
                </c:pt>
                <c:pt idx="9">
                  <c:v>-28.25</c:v>
                </c:pt>
                <c:pt idx="10">
                  <c:v>-31.5</c:v>
                </c:pt>
                <c:pt idx="11">
                  <c:v>-29.5</c:v>
                </c:pt>
                <c:pt idx="12">
                  <c:v>-31</c:v>
                </c:pt>
                <c:pt idx="13">
                  <c:v>-32.25</c:v>
                </c:pt>
                <c:pt idx="14">
                  <c:v>-34.75</c:v>
                </c:pt>
                <c:pt idx="15">
                  <c:v>-36</c:v>
                </c:pt>
                <c:pt idx="16">
                  <c:v>-37</c:v>
                </c:pt>
                <c:pt idx="17">
                  <c:v>-38</c:v>
                </c:pt>
                <c:pt idx="18">
                  <c:v>-38.25</c:v>
                </c:pt>
                <c:pt idx="19">
                  <c:v>-38.75</c:v>
                </c:pt>
                <c:pt idx="20">
                  <c:v>-40.5</c:v>
                </c:pt>
                <c:pt idx="21">
                  <c:v>-42.75</c:v>
                </c:pt>
                <c:pt idx="22">
                  <c:v>-45.5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Data!$I$109:$I$131</c:f>
              <c:numCache>
                <c:ptCount val="23"/>
                <c:pt idx="0">
                  <c:v>-87.5</c:v>
                </c:pt>
                <c:pt idx="1">
                  <c:v>-86</c:v>
                </c:pt>
                <c:pt idx="2">
                  <c:v>-88</c:v>
                </c:pt>
                <c:pt idx="3">
                  <c:v>-72.25</c:v>
                </c:pt>
                <c:pt idx="4">
                  <c:v>-66.75</c:v>
                </c:pt>
                <c:pt idx="5">
                  <c:v>-63</c:v>
                </c:pt>
                <c:pt idx="6">
                  <c:v>-61.25</c:v>
                </c:pt>
                <c:pt idx="7">
                  <c:v>-64</c:v>
                </c:pt>
                <c:pt idx="8">
                  <c:v>-63.25</c:v>
                </c:pt>
                <c:pt idx="9">
                  <c:v>-62.75</c:v>
                </c:pt>
                <c:pt idx="10">
                  <c:v>-67.25</c:v>
                </c:pt>
                <c:pt idx="11">
                  <c:v>-64.75</c:v>
                </c:pt>
                <c:pt idx="12">
                  <c:v>-66.5</c:v>
                </c:pt>
                <c:pt idx="13">
                  <c:v>-68.25</c:v>
                </c:pt>
                <c:pt idx="14">
                  <c:v>-72.5</c:v>
                </c:pt>
                <c:pt idx="15">
                  <c:v>-74</c:v>
                </c:pt>
                <c:pt idx="16">
                  <c:v>-75</c:v>
                </c:pt>
                <c:pt idx="17">
                  <c:v>-77.75</c:v>
                </c:pt>
                <c:pt idx="18">
                  <c:v>-57.75</c:v>
                </c:pt>
                <c:pt idx="19">
                  <c:v>-79.5</c:v>
                </c:pt>
                <c:pt idx="20">
                  <c:v>-83</c:v>
                </c:pt>
                <c:pt idx="21">
                  <c:v>-88.75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Data!$K$109:$K$131</c:f>
              <c:numCache>
                <c:ptCount val="23"/>
                <c:pt idx="0">
                  <c:v>-65.25</c:v>
                </c:pt>
                <c:pt idx="1">
                  <c:v>-64</c:v>
                </c:pt>
                <c:pt idx="2">
                  <c:v>-66.5</c:v>
                </c:pt>
                <c:pt idx="3">
                  <c:v>-48</c:v>
                </c:pt>
                <c:pt idx="4">
                  <c:v>-42.75</c:v>
                </c:pt>
                <c:pt idx="5">
                  <c:v>-39</c:v>
                </c:pt>
                <c:pt idx="6">
                  <c:v>-38</c:v>
                </c:pt>
                <c:pt idx="7">
                  <c:v>-40</c:v>
                </c:pt>
                <c:pt idx="8">
                  <c:v>-39.5</c:v>
                </c:pt>
                <c:pt idx="9">
                  <c:v>-36.5</c:v>
                </c:pt>
                <c:pt idx="10">
                  <c:v>-42</c:v>
                </c:pt>
                <c:pt idx="11">
                  <c:v>-40.25</c:v>
                </c:pt>
                <c:pt idx="12">
                  <c:v>-41.5</c:v>
                </c:pt>
                <c:pt idx="13">
                  <c:v>-43.25</c:v>
                </c:pt>
                <c:pt idx="14">
                  <c:v>-47.5</c:v>
                </c:pt>
                <c:pt idx="15">
                  <c:v>-49</c:v>
                </c:pt>
                <c:pt idx="16">
                  <c:v>-50.5</c:v>
                </c:pt>
                <c:pt idx="17">
                  <c:v>-52.75</c:v>
                </c:pt>
                <c:pt idx="18">
                  <c:v>-53.5</c:v>
                </c:pt>
                <c:pt idx="19">
                  <c:v>-55.25</c:v>
                </c:pt>
                <c:pt idx="20">
                  <c:v>-58.75</c:v>
                </c:pt>
                <c:pt idx="21">
                  <c:v>-66.75</c:v>
                </c:pt>
                <c:pt idx="22">
                  <c:v>-73.75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Data!$V$109:$V$129</c:f>
              <c:numCache>
                <c:ptCount val="21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</c:numCache>
            </c:numRef>
          </c:xVal>
          <c:yVal>
            <c:numRef>
              <c:f>Data!$M$109:$M$129</c:f>
              <c:numCache>
                <c:ptCount val="21"/>
                <c:pt idx="0">
                  <c:v>-52.25</c:v>
                </c:pt>
                <c:pt idx="3">
                  <c:v>-31.5</c:v>
                </c:pt>
                <c:pt idx="4">
                  <c:v>-26.25</c:v>
                </c:pt>
                <c:pt idx="5">
                  <c:v>-23.75</c:v>
                </c:pt>
                <c:pt idx="6">
                  <c:v>-23.25</c:v>
                </c:pt>
                <c:pt idx="7">
                  <c:v>-24.5</c:v>
                </c:pt>
                <c:pt idx="8">
                  <c:v>-24</c:v>
                </c:pt>
                <c:pt idx="9">
                  <c:v>-23.75</c:v>
                </c:pt>
                <c:pt idx="10">
                  <c:v>-26.75</c:v>
                </c:pt>
                <c:pt idx="11">
                  <c:v>-25</c:v>
                </c:pt>
                <c:pt idx="12">
                  <c:v>-26.5</c:v>
                </c:pt>
                <c:pt idx="13">
                  <c:v>-27.75</c:v>
                </c:pt>
                <c:pt idx="14">
                  <c:v>-31.75</c:v>
                </c:pt>
                <c:pt idx="15">
                  <c:v>-33.25</c:v>
                </c:pt>
                <c:pt idx="16">
                  <c:v>-34.75</c:v>
                </c:pt>
                <c:pt idx="17">
                  <c:v>-37.75</c:v>
                </c:pt>
                <c:pt idx="18">
                  <c:v>-38.25</c:v>
                </c:pt>
                <c:pt idx="19">
                  <c:v>-40.25</c:v>
                </c:pt>
                <c:pt idx="20">
                  <c:v>-44.5</c:v>
                </c:pt>
              </c:numCache>
            </c:numRef>
          </c:yVal>
          <c:smooth val="0"/>
        </c:ser>
        <c:axId val="15858424"/>
        <c:axId val="8508089"/>
      </c:scatterChart>
      <c:valAx>
        <c:axId val="1585842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8089"/>
        <c:crossesAt val="-100"/>
        <c:crossBetween val="midCat"/>
        <c:dispUnits/>
      </c:valAx>
      <c:valAx>
        <c:axId val="8508089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5842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Data!$V$132:$V$145</c:f>
              <c:numCache>
                <c:ptCount val="14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</c:numCache>
            </c:numRef>
          </c:xVal>
          <c:yVal>
            <c:numRef>
              <c:f>Data!$G$132:$G$145</c:f>
              <c:numCache>
                <c:ptCount val="14"/>
                <c:pt idx="0">
                  <c:v>-43.75</c:v>
                </c:pt>
                <c:pt idx="1">
                  <c:v>-32.5</c:v>
                </c:pt>
                <c:pt idx="2">
                  <c:v>-28</c:v>
                </c:pt>
                <c:pt idx="3">
                  <c:v>-41.25</c:v>
                </c:pt>
                <c:pt idx="4">
                  <c:v>-38</c:v>
                </c:pt>
                <c:pt idx="5">
                  <c:v>-40.75</c:v>
                </c:pt>
                <c:pt idx="6">
                  <c:v>-43.25</c:v>
                </c:pt>
                <c:pt idx="7">
                  <c:v>-44.25</c:v>
                </c:pt>
                <c:pt idx="8">
                  <c:v>-45</c:v>
                </c:pt>
                <c:pt idx="9">
                  <c:v>-45.25</c:v>
                </c:pt>
                <c:pt idx="10">
                  <c:v>-62.75</c:v>
                </c:pt>
                <c:pt idx="11">
                  <c:v>-73</c:v>
                </c:pt>
                <c:pt idx="12">
                  <c:v>-77</c:v>
                </c:pt>
                <c:pt idx="13">
                  <c:v>-77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Data!$V$133:$V$137</c:f>
              <c:numCache>
                <c:ptCount val="5"/>
                <c:pt idx="0">
                  <c:v>141</c:v>
                </c:pt>
                <c:pt idx="1">
                  <c:v>182</c:v>
                </c:pt>
                <c:pt idx="2">
                  <c:v>38</c:v>
                </c:pt>
                <c:pt idx="3">
                  <c:v>83</c:v>
                </c:pt>
                <c:pt idx="4">
                  <c:v>71</c:v>
                </c:pt>
              </c:numCache>
            </c:numRef>
          </c:xVal>
          <c:yVal>
            <c:numRef>
              <c:f>Data!$I$133:$I$137</c:f>
              <c:numCache>
                <c:ptCount val="5"/>
                <c:pt idx="0">
                  <c:v>-70</c:v>
                </c:pt>
                <c:pt idx="1">
                  <c:v>-64.75</c:v>
                </c:pt>
                <c:pt idx="2">
                  <c:v>-84.25</c:v>
                </c:pt>
                <c:pt idx="3">
                  <c:v>-80</c:v>
                </c:pt>
                <c:pt idx="4">
                  <c:v>-85.5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Data!$V$132:$V$141</c:f>
              <c:numCache>
                <c:ptCount val="10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</c:numCache>
            </c:numRef>
          </c:xVal>
          <c:yVal>
            <c:numRef>
              <c:f>Data!$K$132:$K$141</c:f>
              <c:numCache>
                <c:ptCount val="10"/>
                <c:pt idx="0">
                  <c:v>-70.25</c:v>
                </c:pt>
                <c:pt idx="1">
                  <c:v>-46.5</c:v>
                </c:pt>
                <c:pt idx="2">
                  <c:v>-41</c:v>
                </c:pt>
                <c:pt idx="3">
                  <c:v>-61</c:v>
                </c:pt>
                <c:pt idx="4">
                  <c:v>-57.5</c:v>
                </c:pt>
                <c:pt idx="5">
                  <c:v>-62.25</c:v>
                </c:pt>
                <c:pt idx="6">
                  <c:v>-68.5</c:v>
                </c:pt>
                <c:pt idx="7">
                  <c:v>-72.5</c:v>
                </c:pt>
                <c:pt idx="8">
                  <c:v>-71.75</c:v>
                </c:pt>
                <c:pt idx="9">
                  <c:v>-73.75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Data!$V$133:$V$136</c:f>
              <c:numCache>
                <c:ptCount val="4"/>
                <c:pt idx="0">
                  <c:v>141</c:v>
                </c:pt>
                <c:pt idx="1">
                  <c:v>182</c:v>
                </c:pt>
                <c:pt idx="2">
                  <c:v>38</c:v>
                </c:pt>
                <c:pt idx="3">
                  <c:v>83</c:v>
                </c:pt>
              </c:numCache>
            </c:numRef>
          </c:xVal>
          <c:yVal>
            <c:numRef>
              <c:f>Data!$M$133:$M$136</c:f>
              <c:numCache>
                <c:ptCount val="4"/>
                <c:pt idx="0">
                  <c:v>-31</c:v>
                </c:pt>
                <c:pt idx="1">
                  <c:v>-26</c:v>
                </c:pt>
                <c:pt idx="2">
                  <c:v>-47.75</c:v>
                </c:pt>
                <c:pt idx="3">
                  <c:v>-43.25</c:v>
                </c:pt>
              </c:numCache>
            </c:numRef>
          </c:yVal>
          <c:smooth val="0"/>
        </c:ser>
        <c:axId val="9463938"/>
        <c:axId val="18066579"/>
      </c:scatterChart>
      <c:valAx>
        <c:axId val="946393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66579"/>
        <c:crossesAt val="-100"/>
        <c:crossBetween val="midCat"/>
        <c:dispUnits/>
      </c:valAx>
      <c:valAx>
        <c:axId val="18066579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63938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Data!$C$28:$C$42</c:f>
              <c:numCache>
                <c:ptCount val="15"/>
                <c:pt idx="0">
                  <c:v>-42.5</c:v>
                </c:pt>
                <c:pt idx="1">
                  <c:v>-47.75</c:v>
                </c:pt>
                <c:pt idx="2">
                  <c:v>-48.5</c:v>
                </c:pt>
                <c:pt idx="3">
                  <c:v>-49.5</c:v>
                </c:pt>
                <c:pt idx="4">
                  <c:v>-51.75</c:v>
                </c:pt>
                <c:pt idx="5">
                  <c:v>-52.5</c:v>
                </c:pt>
                <c:pt idx="6">
                  <c:v>-56</c:v>
                </c:pt>
                <c:pt idx="7">
                  <c:v>-54.5</c:v>
                </c:pt>
                <c:pt idx="8">
                  <c:v>-55.75</c:v>
                </c:pt>
                <c:pt idx="9">
                  <c:v>-56</c:v>
                </c:pt>
                <c:pt idx="10">
                  <c:v>-57</c:v>
                </c:pt>
                <c:pt idx="11">
                  <c:v>-58.25</c:v>
                </c:pt>
                <c:pt idx="12">
                  <c:v>-57.25</c:v>
                </c:pt>
                <c:pt idx="13">
                  <c:v>-60.5</c:v>
                </c:pt>
                <c:pt idx="14">
                  <c:v>-61.25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Data!$E$28:$E$42</c:f>
              <c:numCache>
                <c:ptCount val="15"/>
                <c:pt idx="0">
                  <c:v>-51.25</c:v>
                </c:pt>
                <c:pt idx="1">
                  <c:v>-55.75</c:v>
                </c:pt>
                <c:pt idx="2">
                  <c:v>-57.25</c:v>
                </c:pt>
                <c:pt idx="3">
                  <c:v>-57.75</c:v>
                </c:pt>
                <c:pt idx="4">
                  <c:v>-60.5</c:v>
                </c:pt>
                <c:pt idx="5">
                  <c:v>-60.75</c:v>
                </c:pt>
                <c:pt idx="6">
                  <c:v>-64.25</c:v>
                </c:pt>
                <c:pt idx="7">
                  <c:v>-63.25</c:v>
                </c:pt>
                <c:pt idx="8">
                  <c:v>-64.5</c:v>
                </c:pt>
                <c:pt idx="9">
                  <c:v>-64.75</c:v>
                </c:pt>
                <c:pt idx="10">
                  <c:v>-65.5</c:v>
                </c:pt>
                <c:pt idx="11">
                  <c:v>-66.75</c:v>
                </c:pt>
                <c:pt idx="12">
                  <c:v>-67</c:v>
                </c:pt>
                <c:pt idx="13">
                  <c:v>-69.5</c:v>
                </c:pt>
                <c:pt idx="14">
                  <c:v>-71.5</c:v>
                </c:pt>
              </c:numCache>
            </c:numRef>
          </c:yVal>
          <c:smooth val="0"/>
        </c:ser>
        <c:axId val="41036632"/>
        <c:axId val="33785369"/>
      </c:scatterChart>
      <c:valAx>
        <c:axId val="4103663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85369"/>
        <c:crossesAt val="-80"/>
        <c:crossBetween val="midCat"/>
        <c:dispUnits/>
      </c:valAx>
      <c:valAx>
        <c:axId val="33785369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36632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Data!$G$147:$G$159</c:f>
              <c:numCache>
                <c:ptCount val="13"/>
                <c:pt idx="0">
                  <c:v>-38.5</c:v>
                </c:pt>
                <c:pt idx="1">
                  <c:v>-36.5</c:v>
                </c:pt>
                <c:pt idx="2">
                  <c:v>-38.75</c:v>
                </c:pt>
                <c:pt idx="3">
                  <c:v>-43.75</c:v>
                </c:pt>
                <c:pt idx="4">
                  <c:v>-49.25</c:v>
                </c:pt>
                <c:pt idx="5">
                  <c:v>-53.75</c:v>
                </c:pt>
                <c:pt idx="6">
                  <c:v>-63.75</c:v>
                </c:pt>
                <c:pt idx="7">
                  <c:v>-72</c:v>
                </c:pt>
                <c:pt idx="8">
                  <c:v>-81.25</c:v>
                </c:pt>
                <c:pt idx="9">
                  <c:v>-85.25</c:v>
                </c:pt>
                <c:pt idx="10">
                  <c:v>-74.25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Data!$I$147:$I$159</c:f>
              <c:numCache>
                <c:ptCount val="13"/>
                <c:pt idx="0">
                  <c:v>-89</c:v>
                </c:pt>
                <c:pt idx="1">
                  <c:v>-80</c:v>
                </c:pt>
                <c:pt idx="2">
                  <c:v>-82.75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Data!$K$147:$K$159</c:f>
              <c:numCache>
                <c:ptCount val="13"/>
                <c:pt idx="0">
                  <c:v>-69.75</c:v>
                </c:pt>
                <c:pt idx="1">
                  <c:v>-58.75</c:v>
                </c:pt>
                <c:pt idx="2">
                  <c:v>-61.5</c:v>
                </c:pt>
                <c:pt idx="3">
                  <c:v>-71.5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Data!$M$147:$M$159</c:f>
              <c:numCache>
                <c:ptCount val="13"/>
                <c:pt idx="1">
                  <c:v>-47.75</c:v>
                </c:pt>
                <c:pt idx="2">
                  <c:v>-50.5</c:v>
                </c:pt>
              </c:numCache>
            </c:numRef>
          </c:yVal>
          <c:smooth val="0"/>
        </c:ser>
        <c:axId val="28381484"/>
        <c:axId val="54106765"/>
      </c:scatterChart>
      <c:valAx>
        <c:axId val="2838148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06765"/>
        <c:crossesAt val="-100"/>
        <c:crossBetween val="midCat"/>
        <c:dispUnits/>
      </c:valAx>
      <c:valAx>
        <c:axId val="54106765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148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Data!$G$160:$G$171</c:f>
              <c:numCache>
                <c:ptCount val="12"/>
                <c:pt idx="1">
                  <c:v>-60.5</c:v>
                </c:pt>
                <c:pt idx="2">
                  <c:v>-27.75</c:v>
                </c:pt>
                <c:pt idx="3">
                  <c:v>-18.5</c:v>
                </c:pt>
                <c:pt idx="4">
                  <c:v>-26.25</c:v>
                </c:pt>
                <c:pt idx="5">
                  <c:v>-33.5</c:v>
                </c:pt>
                <c:pt idx="6">
                  <c:v>-38.25</c:v>
                </c:pt>
                <c:pt idx="7">
                  <c:v>-40</c:v>
                </c:pt>
                <c:pt idx="8">
                  <c:v>-40.75</c:v>
                </c:pt>
                <c:pt idx="9">
                  <c:v>-59</c:v>
                </c:pt>
                <c:pt idx="10">
                  <c:v>-72.25</c:v>
                </c:pt>
                <c:pt idx="11">
                  <c:v>-82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Data!$I$160:$I$171</c:f>
              <c:numCache>
                <c:ptCount val="12"/>
                <c:pt idx="2">
                  <c:v>-65.5</c:v>
                </c:pt>
                <c:pt idx="3">
                  <c:v>-52.75</c:v>
                </c:pt>
                <c:pt idx="4">
                  <c:v>-60.25</c:v>
                </c:pt>
                <c:pt idx="5">
                  <c:v>-68.25</c:v>
                </c:pt>
                <c:pt idx="6">
                  <c:v>-81.75</c:v>
                </c:pt>
                <c:pt idx="7">
                  <c:v>-83.5</c:v>
                </c:pt>
                <c:pt idx="8">
                  <c:v>-84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Data!$K$160:$K$171</c:f>
              <c:numCache>
                <c:ptCount val="12"/>
                <c:pt idx="2">
                  <c:v>-42.75</c:v>
                </c:pt>
                <c:pt idx="3">
                  <c:v>-32.75</c:v>
                </c:pt>
                <c:pt idx="4">
                  <c:v>-37.75</c:v>
                </c:pt>
                <c:pt idx="5">
                  <c:v>-45.25</c:v>
                </c:pt>
                <c:pt idx="6">
                  <c:v>-59.25</c:v>
                </c:pt>
                <c:pt idx="7">
                  <c:v>-60.5</c:v>
                </c:pt>
                <c:pt idx="8">
                  <c:v>-61.25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Data!$M$160:$M$171</c:f>
              <c:numCache>
                <c:ptCount val="12"/>
                <c:pt idx="2">
                  <c:v>-27.25</c:v>
                </c:pt>
                <c:pt idx="3">
                  <c:v>-19</c:v>
                </c:pt>
                <c:pt idx="4">
                  <c:v>-23.75</c:v>
                </c:pt>
                <c:pt idx="5">
                  <c:v>-32.25</c:v>
                </c:pt>
                <c:pt idx="6">
                  <c:v>-48</c:v>
                </c:pt>
                <c:pt idx="7">
                  <c:v>-49.75</c:v>
                </c:pt>
                <c:pt idx="8">
                  <c:v>-49.75</c:v>
                </c:pt>
              </c:numCache>
            </c:numRef>
          </c:yVal>
          <c:smooth val="0"/>
        </c:ser>
        <c:axId val="17198838"/>
        <c:axId val="20571815"/>
      </c:scatterChart>
      <c:valAx>
        <c:axId val="1719883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71815"/>
        <c:crossesAt val="-100"/>
        <c:crossBetween val="midCat"/>
        <c:dispUnits/>
      </c:valAx>
      <c:valAx>
        <c:axId val="20571815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8838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Data!$G$172:$G$186</c:f>
              <c:numCache>
                <c:ptCount val="15"/>
                <c:pt idx="0">
                  <c:v>-42.16</c:v>
                </c:pt>
                <c:pt idx="1">
                  <c:v>-44.32000000000001</c:v>
                </c:pt>
                <c:pt idx="2">
                  <c:v>-41.75</c:v>
                </c:pt>
                <c:pt idx="3">
                  <c:v>-40.5</c:v>
                </c:pt>
                <c:pt idx="4">
                  <c:v>-42.25</c:v>
                </c:pt>
                <c:pt idx="5">
                  <c:v>-43.75</c:v>
                </c:pt>
                <c:pt idx="6">
                  <c:v>-41</c:v>
                </c:pt>
                <c:pt idx="7">
                  <c:v>-37</c:v>
                </c:pt>
                <c:pt idx="8">
                  <c:v>-37.75</c:v>
                </c:pt>
                <c:pt idx="9">
                  <c:v>-48.5</c:v>
                </c:pt>
                <c:pt idx="10">
                  <c:v>-50</c:v>
                </c:pt>
                <c:pt idx="11">
                  <c:v>-53</c:v>
                </c:pt>
                <c:pt idx="12">
                  <c:v>-53</c:v>
                </c:pt>
                <c:pt idx="13">
                  <c:v>-60.5</c:v>
                </c:pt>
                <c:pt idx="14">
                  <c:v>-64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Data!$I$172:$I$186</c:f>
              <c:numCache>
                <c:ptCount val="15"/>
                <c:pt idx="3">
                  <c:v>-86.5</c:v>
                </c:pt>
                <c:pt idx="4">
                  <c:v>-88.5</c:v>
                </c:pt>
                <c:pt idx="6">
                  <c:v>-82.5</c:v>
                </c:pt>
                <c:pt idx="7">
                  <c:v>-73.75</c:v>
                </c:pt>
                <c:pt idx="8">
                  <c:v>-80.25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Data!$K$172:$K$186</c:f>
              <c:numCache>
                <c:ptCount val="15"/>
                <c:pt idx="0">
                  <c:v>-71.74</c:v>
                </c:pt>
                <c:pt idx="1">
                  <c:v>-72.82</c:v>
                </c:pt>
                <c:pt idx="2">
                  <c:v>-68.75</c:v>
                </c:pt>
                <c:pt idx="3">
                  <c:v>-64</c:v>
                </c:pt>
                <c:pt idx="4">
                  <c:v>-66.75</c:v>
                </c:pt>
                <c:pt idx="5">
                  <c:v>-70.75</c:v>
                </c:pt>
                <c:pt idx="6">
                  <c:v>-63</c:v>
                </c:pt>
                <c:pt idx="7">
                  <c:v>-70.75</c:v>
                </c:pt>
                <c:pt idx="8">
                  <c:v>-57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Data!$M$172:$M$186</c:f>
              <c:numCache>
                <c:ptCount val="15"/>
                <c:pt idx="7">
                  <c:v>-50.75</c:v>
                </c:pt>
                <c:pt idx="8">
                  <c:v>-44.25</c:v>
                </c:pt>
              </c:numCache>
            </c:numRef>
          </c:yVal>
          <c:smooth val="0"/>
        </c:ser>
        <c:axId val="50928608"/>
        <c:axId val="55704289"/>
      </c:scatterChart>
      <c:valAx>
        <c:axId val="5092860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04289"/>
        <c:crossesAt val="-100"/>
        <c:crossBetween val="midCat"/>
        <c:dispUnits/>
      </c:valAx>
      <c:valAx>
        <c:axId val="55704289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28608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Data!$G$187:$G$193</c:f>
              <c:numCache>
                <c:ptCount val="7"/>
                <c:pt idx="0">
                  <c:v>-36.75</c:v>
                </c:pt>
                <c:pt idx="1">
                  <c:v>-26.5</c:v>
                </c:pt>
                <c:pt idx="2">
                  <c:v>-42.75</c:v>
                </c:pt>
                <c:pt idx="3">
                  <c:v>-45.75</c:v>
                </c:pt>
                <c:pt idx="4">
                  <c:v>-47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Data!$I$187:$I$193</c:f>
              <c:numCache>
                <c:ptCount val="7"/>
                <c:pt idx="0">
                  <c:v>-85.25</c:v>
                </c:pt>
                <c:pt idx="1">
                  <c:v>-68.25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Data!$K$187:$K$193</c:f>
              <c:numCache>
                <c:ptCount val="7"/>
                <c:pt idx="0">
                  <c:v>-65.5</c:v>
                </c:pt>
                <c:pt idx="1">
                  <c:v>-47.25</c:v>
                </c:pt>
                <c:pt idx="2">
                  <c:v>-71.5</c:v>
                </c:pt>
                <c:pt idx="3">
                  <c:v>-75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Data!$M$187:$M$193</c:f>
              <c:numCache>
                <c:ptCount val="7"/>
                <c:pt idx="1">
                  <c:v>-38.25</c:v>
                </c:pt>
              </c:numCache>
            </c:numRef>
          </c:yVal>
          <c:smooth val="0"/>
        </c:ser>
        <c:axId val="31576554"/>
        <c:axId val="15753531"/>
      </c:scatterChart>
      <c:valAx>
        <c:axId val="3157655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53531"/>
        <c:crossesAt val="-100"/>
        <c:crossBetween val="midCat"/>
        <c:dispUnits/>
      </c:valAx>
      <c:valAx>
        <c:axId val="15753531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7655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B1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Data!$G$194:$G$207</c:f>
              <c:numCache>
                <c:ptCount val="14"/>
                <c:pt idx="0">
                  <c:v>-48.75</c:v>
                </c:pt>
                <c:pt idx="1">
                  <c:v>-32.5</c:v>
                </c:pt>
                <c:pt idx="2">
                  <c:v>-16.75</c:v>
                </c:pt>
                <c:pt idx="3">
                  <c:v>-27</c:v>
                </c:pt>
                <c:pt idx="4">
                  <c:v>-24</c:v>
                </c:pt>
                <c:pt idx="5">
                  <c:v>-28.5</c:v>
                </c:pt>
                <c:pt idx="6">
                  <c:v>-31.75</c:v>
                </c:pt>
                <c:pt idx="7">
                  <c:v>-33.25</c:v>
                </c:pt>
                <c:pt idx="8">
                  <c:v>-38</c:v>
                </c:pt>
                <c:pt idx="9">
                  <c:v>-37</c:v>
                </c:pt>
                <c:pt idx="10">
                  <c:v>-35.75</c:v>
                </c:pt>
                <c:pt idx="11">
                  <c:v>-39.5</c:v>
                </c:pt>
                <c:pt idx="12">
                  <c:v>-41.5</c:v>
                </c:pt>
                <c:pt idx="13">
                  <c:v>-47.25</c:v>
                </c:pt>
              </c:numCache>
            </c:numRef>
          </c:yVal>
          <c:smooth val="0"/>
        </c:ser>
        <c:ser>
          <c:idx val="2"/>
          <c:order val="1"/>
          <c:tx>
            <c:v>B2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Data!$I$194:$I$207</c:f>
              <c:numCache>
                <c:ptCount val="14"/>
                <c:pt idx="1">
                  <c:v>-72</c:v>
                </c:pt>
                <c:pt idx="2">
                  <c:v>-53</c:v>
                </c:pt>
                <c:pt idx="3">
                  <c:v>-66</c:v>
                </c:pt>
                <c:pt idx="4">
                  <c:v>-62</c:v>
                </c:pt>
                <c:pt idx="5">
                  <c:v>-67.25</c:v>
                </c:pt>
                <c:pt idx="6">
                  <c:v>-71</c:v>
                </c:pt>
                <c:pt idx="7">
                  <c:v>-73</c:v>
                </c:pt>
                <c:pt idx="8">
                  <c:v>-78</c:v>
                </c:pt>
                <c:pt idx="9">
                  <c:v>-79</c:v>
                </c:pt>
                <c:pt idx="10">
                  <c:v>-76.25</c:v>
                </c:pt>
                <c:pt idx="11">
                  <c:v>-82</c:v>
                </c:pt>
                <c:pt idx="12">
                  <c:v>-85.5</c:v>
                </c:pt>
              </c:numCache>
            </c:numRef>
          </c:yVal>
          <c:smooth val="0"/>
        </c:ser>
        <c:ser>
          <c:idx val="1"/>
          <c:order val="2"/>
          <c:tx>
            <c:v>B3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Data!$K$194:$K$207</c:f>
              <c:numCache>
                <c:ptCount val="14"/>
                <c:pt idx="0">
                  <c:v>-71</c:v>
                </c:pt>
                <c:pt idx="1">
                  <c:v>-48</c:v>
                </c:pt>
                <c:pt idx="2">
                  <c:v>-31.75</c:v>
                </c:pt>
                <c:pt idx="3">
                  <c:v>-42</c:v>
                </c:pt>
                <c:pt idx="4">
                  <c:v>-37.75</c:v>
                </c:pt>
                <c:pt idx="5">
                  <c:v>-42.75</c:v>
                </c:pt>
                <c:pt idx="6">
                  <c:v>-46.75</c:v>
                </c:pt>
                <c:pt idx="7">
                  <c:v>-48.75</c:v>
                </c:pt>
                <c:pt idx="8">
                  <c:v>-53.25</c:v>
                </c:pt>
                <c:pt idx="9">
                  <c:v>-54.5</c:v>
                </c:pt>
                <c:pt idx="10">
                  <c:v>-52</c:v>
                </c:pt>
                <c:pt idx="11">
                  <c:v>-57.5</c:v>
                </c:pt>
                <c:pt idx="12">
                  <c:v>-61.5</c:v>
                </c:pt>
              </c:numCache>
            </c:numRef>
          </c:yVal>
          <c:smooth val="0"/>
        </c:ser>
        <c:ser>
          <c:idx val="0"/>
          <c:order val="3"/>
          <c:tx>
            <c:v>B4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Data!$M$194:$M$207</c:f>
              <c:numCache>
                <c:ptCount val="14"/>
                <c:pt idx="1">
                  <c:v>-35.75</c:v>
                </c:pt>
                <c:pt idx="2">
                  <c:v>-19.75</c:v>
                </c:pt>
                <c:pt idx="3">
                  <c:v>-29.75</c:v>
                </c:pt>
                <c:pt idx="4">
                  <c:v>-25.5</c:v>
                </c:pt>
                <c:pt idx="5">
                  <c:v>-31</c:v>
                </c:pt>
                <c:pt idx="6">
                  <c:v>-35</c:v>
                </c:pt>
                <c:pt idx="7">
                  <c:v>-37</c:v>
                </c:pt>
                <c:pt idx="8">
                  <c:v>-41.5</c:v>
                </c:pt>
                <c:pt idx="9">
                  <c:v>-42.5</c:v>
                </c:pt>
                <c:pt idx="10">
                  <c:v>-40.5</c:v>
                </c:pt>
                <c:pt idx="11">
                  <c:v>-45.75</c:v>
                </c:pt>
                <c:pt idx="12">
                  <c:v>-49.75</c:v>
                </c:pt>
              </c:numCache>
            </c:numRef>
          </c:yVal>
          <c:smooth val="0"/>
        </c:ser>
        <c:axId val="7564052"/>
        <c:axId val="967605"/>
      </c:scatterChart>
      <c:valAx>
        <c:axId val="756405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7605"/>
        <c:crossesAt val="-100"/>
        <c:crossBetween val="midCat"/>
        <c:dispUnits/>
      </c:valAx>
      <c:valAx>
        <c:axId val="967605"/>
        <c:scaling>
          <c:orientation val="minMax"/>
          <c:max val="35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64052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Data!$O$3:$O$27</c:f>
              <c:numCache>
                <c:ptCount val="25"/>
                <c:pt idx="0">
                  <c:v>-6</c:v>
                </c:pt>
                <c:pt idx="1">
                  <c:v>-7</c:v>
                </c:pt>
                <c:pt idx="2">
                  <c:v>-8.5</c:v>
                </c:pt>
                <c:pt idx="3">
                  <c:v>-8</c:v>
                </c:pt>
                <c:pt idx="4">
                  <c:v>-9</c:v>
                </c:pt>
                <c:pt idx="5">
                  <c:v>-9.5</c:v>
                </c:pt>
                <c:pt idx="6">
                  <c:v>-11.5</c:v>
                </c:pt>
                <c:pt idx="7">
                  <c:v>-13</c:v>
                </c:pt>
                <c:pt idx="8">
                  <c:v>-11.5</c:v>
                </c:pt>
                <c:pt idx="9">
                  <c:v>-14.5</c:v>
                </c:pt>
                <c:pt idx="10">
                  <c:v>-15.5</c:v>
                </c:pt>
                <c:pt idx="11">
                  <c:v>-15</c:v>
                </c:pt>
                <c:pt idx="12">
                  <c:v>-16.25</c:v>
                </c:pt>
                <c:pt idx="13">
                  <c:v>-15.75</c:v>
                </c:pt>
                <c:pt idx="14">
                  <c:v>-17</c:v>
                </c:pt>
                <c:pt idx="15">
                  <c:v>-17.5</c:v>
                </c:pt>
                <c:pt idx="16">
                  <c:v>-17.25</c:v>
                </c:pt>
                <c:pt idx="17">
                  <c:v>-17.5</c:v>
                </c:pt>
                <c:pt idx="18">
                  <c:v>-17</c:v>
                </c:pt>
                <c:pt idx="19">
                  <c:v>-17.75</c:v>
                </c:pt>
                <c:pt idx="20">
                  <c:v>-18.5</c:v>
                </c:pt>
                <c:pt idx="21">
                  <c:v>-17</c:v>
                </c:pt>
                <c:pt idx="22">
                  <c:v>-17.25</c:v>
                </c:pt>
                <c:pt idx="23">
                  <c:v>-18</c:v>
                </c:pt>
                <c:pt idx="24">
                  <c:v>-17.5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Data!$Q$3:$Q$27</c:f>
              <c:numCache>
                <c:ptCount val="25"/>
                <c:pt idx="0">
                  <c:v>-21</c:v>
                </c:pt>
                <c:pt idx="1">
                  <c:v>-24</c:v>
                </c:pt>
                <c:pt idx="2">
                  <c:v>-26</c:v>
                </c:pt>
                <c:pt idx="3">
                  <c:v>-25.5</c:v>
                </c:pt>
                <c:pt idx="4">
                  <c:v>-27</c:v>
                </c:pt>
                <c:pt idx="5">
                  <c:v>-27.5</c:v>
                </c:pt>
                <c:pt idx="6">
                  <c:v>-29.5</c:v>
                </c:pt>
                <c:pt idx="7">
                  <c:v>-30.5</c:v>
                </c:pt>
                <c:pt idx="8">
                  <c:v>-29.25</c:v>
                </c:pt>
                <c:pt idx="9">
                  <c:v>-32.5</c:v>
                </c:pt>
                <c:pt idx="10">
                  <c:v>-32.5</c:v>
                </c:pt>
                <c:pt idx="11">
                  <c:v>-31.5</c:v>
                </c:pt>
                <c:pt idx="12">
                  <c:v>-32.75</c:v>
                </c:pt>
                <c:pt idx="13">
                  <c:v>-33</c:v>
                </c:pt>
                <c:pt idx="14">
                  <c:v>-35.5</c:v>
                </c:pt>
                <c:pt idx="15">
                  <c:v>-35.75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-38.25</c:v>
                </c:pt>
                <c:pt idx="20">
                  <c:v>-40</c:v>
                </c:pt>
                <c:pt idx="21">
                  <c:v>-37.5</c:v>
                </c:pt>
                <c:pt idx="22">
                  <c:v>-38.75</c:v>
                </c:pt>
                <c:pt idx="23">
                  <c:v>-39.25</c:v>
                </c:pt>
                <c:pt idx="24">
                  <c:v>-35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Data!$S$3:$S$27</c:f>
              <c:numCache>
                <c:ptCount val="25"/>
                <c:pt idx="0">
                  <c:v>-12.5</c:v>
                </c:pt>
                <c:pt idx="1">
                  <c:v>-16</c:v>
                </c:pt>
                <c:pt idx="2">
                  <c:v>-18.5</c:v>
                </c:pt>
                <c:pt idx="3">
                  <c:v>-18.5</c:v>
                </c:pt>
                <c:pt idx="4">
                  <c:v>-20</c:v>
                </c:pt>
                <c:pt idx="5">
                  <c:v>-20</c:v>
                </c:pt>
                <c:pt idx="6">
                  <c:v>-22</c:v>
                </c:pt>
                <c:pt idx="7">
                  <c:v>-23.5</c:v>
                </c:pt>
                <c:pt idx="8">
                  <c:v>-21.5</c:v>
                </c:pt>
                <c:pt idx="9">
                  <c:v>-24</c:v>
                </c:pt>
                <c:pt idx="10">
                  <c:v>-23</c:v>
                </c:pt>
                <c:pt idx="12">
                  <c:v>-24</c:v>
                </c:pt>
                <c:pt idx="13">
                  <c:v>-24.5</c:v>
                </c:pt>
                <c:pt idx="14">
                  <c:v>-27</c:v>
                </c:pt>
                <c:pt idx="15">
                  <c:v>-27.5</c:v>
                </c:pt>
                <c:pt idx="16">
                  <c:v>-28</c:v>
                </c:pt>
                <c:pt idx="17">
                  <c:v>-28.75</c:v>
                </c:pt>
                <c:pt idx="18">
                  <c:v>-29.25</c:v>
                </c:pt>
                <c:pt idx="19">
                  <c:v>-31</c:v>
                </c:pt>
                <c:pt idx="20">
                  <c:v>-33</c:v>
                </c:pt>
                <c:pt idx="21">
                  <c:v>-29.75</c:v>
                </c:pt>
                <c:pt idx="22">
                  <c:v>-30.75</c:v>
                </c:pt>
                <c:pt idx="23">
                  <c:v>-32</c:v>
                </c:pt>
                <c:pt idx="24">
                  <c:v>-31.75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Data!$V$3:$V$27</c:f>
              <c:numCache>
                <c:ptCount val="2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</c:numCache>
            </c:numRef>
          </c:xVal>
          <c:yVal>
            <c:numRef>
              <c:f>Data!$U$3:$U$27</c:f>
              <c:numCache>
                <c:ptCount val="25"/>
                <c:pt idx="0">
                  <c:v>-47.5</c:v>
                </c:pt>
                <c:pt idx="1">
                  <c:v>-50.5</c:v>
                </c:pt>
                <c:pt idx="2">
                  <c:v>-53</c:v>
                </c:pt>
                <c:pt idx="3">
                  <c:v>-53</c:v>
                </c:pt>
                <c:pt idx="4">
                  <c:v>-54.75</c:v>
                </c:pt>
                <c:pt idx="5">
                  <c:v>-54.5</c:v>
                </c:pt>
                <c:pt idx="6">
                  <c:v>-57</c:v>
                </c:pt>
                <c:pt idx="7">
                  <c:v>-57.5</c:v>
                </c:pt>
                <c:pt idx="8">
                  <c:v>-56</c:v>
                </c:pt>
                <c:pt idx="9">
                  <c:v>-58</c:v>
                </c:pt>
                <c:pt idx="10">
                  <c:v>-58</c:v>
                </c:pt>
                <c:pt idx="11">
                  <c:v>-57.25</c:v>
                </c:pt>
                <c:pt idx="12">
                  <c:v>-58.5</c:v>
                </c:pt>
                <c:pt idx="13">
                  <c:v>-59</c:v>
                </c:pt>
                <c:pt idx="14">
                  <c:v>-61.5</c:v>
                </c:pt>
                <c:pt idx="15">
                  <c:v>-62</c:v>
                </c:pt>
                <c:pt idx="16">
                  <c:v>-62.5</c:v>
                </c:pt>
                <c:pt idx="17">
                  <c:v>-63.5</c:v>
                </c:pt>
                <c:pt idx="18">
                  <c:v>-64</c:v>
                </c:pt>
                <c:pt idx="19">
                  <c:v>-65.75</c:v>
                </c:pt>
                <c:pt idx="20">
                  <c:v>-68</c:v>
                </c:pt>
                <c:pt idx="21">
                  <c:v>-65.5</c:v>
                </c:pt>
                <c:pt idx="22">
                  <c:v>-66</c:v>
                </c:pt>
                <c:pt idx="23">
                  <c:v>-67.25</c:v>
                </c:pt>
                <c:pt idx="24">
                  <c:v>-66.5</c:v>
                </c:pt>
              </c:numCache>
            </c:numRef>
          </c:yVal>
          <c:smooth val="0"/>
        </c:ser>
        <c:axId val="8708446"/>
        <c:axId val="11267151"/>
      </c:scatterChart>
      <c:valAx>
        <c:axId val="870844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67151"/>
        <c:crossesAt val="-80"/>
        <c:crossBetween val="midCat"/>
        <c:dispUnits/>
      </c:valAx>
      <c:valAx>
        <c:axId val="11267151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8446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22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Data!$O$28:$O$42</c:f>
              <c:numCache>
                <c:ptCount val="15"/>
                <c:pt idx="0">
                  <c:v>-10.25</c:v>
                </c:pt>
                <c:pt idx="1">
                  <c:v>-12.75</c:v>
                </c:pt>
                <c:pt idx="2">
                  <c:v>-13.5</c:v>
                </c:pt>
                <c:pt idx="3">
                  <c:v>-14</c:v>
                </c:pt>
                <c:pt idx="4">
                  <c:v>-15.75</c:v>
                </c:pt>
                <c:pt idx="5">
                  <c:v>-15.75</c:v>
                </c:pt>
                <c:pt idx="6">
                  <c:v>-18.25</c:v>
                </c:pt>
                <c:pt idx="7">
                  <c:v>-17</c:v>
                </c:pt>
                <c:pt idx="8">
                  <c:v>-17.75</c:v>
                </c:pt>
                <c:pt idx="9">
                  <c:v>-17.5</c:v>
                </c:pt>
                <c:pt idx="10">
                  <c:v>-17</c:v>
                </c:pt>
                <c:pt idx="11">
                  <c:v>-18.5</c:v>
                </c:pt>
                <c:pt idx="12">
                  <c:v>-18</c:v>
                </c:pt>
                <c:pt idx="13">
                  <c:v>-18.5</c:v>
                </c:pt>
                <c:pt idx="14">
                  <c:v>-19.25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Data!$Q$28:$Q$42</c:f>
              <c:numCache>
                <c:ptCount val="15"/>
                <c:pt idx="0">
                  <c:v>-23.75</c:v>
                </c:pt>
                <c:pt idx="1">
                  <c:v>-26.75</c:v>
                </c:pt>
                <c:pt idx="2">
                  <c:v>-28</c:v>
                </c:pt>
                <c:pt idx="3">
                  <c:v>-28.5</c:v>
                </c:pt>
                <c:pt idx="4">
                  <c:v>-31.5</c:v>
                </c:pt>
                <c:pt idx="5">
                  <c:v>-31.5</c:v>
                </c:pt>
                <c:pt idx="6">
                  <c:v>-34.75</c:v>
                </c:pt>
                <c:pt idx="7">
                  <c:v>-33.75</c:v>
                </c:pt>
                <c:pt idx="8">
                  <c:v>-35.5</c:v>
                </c:pt>
                <c:pt idx="9">
                  <c:v>-36</c:v>
                </c:pt>
                <c:pt idx="10">
                  <c:v>-36</c:v>
                </c:pt>
                <c:pt idx="11">
                  <c:v>-38</c:v>
                </c:pt>
                <c:pt idx="12">
                  <c:v>-37.5</c:v>
                </c:pt>
                <c:pt idx="13">
                  <c:v>-39.75</c:v>
                </c:pt>
                <c:pt idx="14">
                  <c:v>-40.5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Data!$V$28:$V$42</c:f>
              <c:numCache>
                <c:ptCount val="15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  <c:pt idx="14">
                  <c:v>35</c:v>
                </c:pt>
              </c:numCache>
            </c:numRef>
          </c:xVal>
          <c:yVal>
            <c:numRef>
              <c:f>Data!$S$28:$S$42</c:f>
              <c:numCache>
                <c:ptCount val="15"/>
                <c:pt idx="0">
                  <c:v>-14.75</c:v>
                </c:pt>
                <c:pt idx="1">
                  <c:v>-18.25</c:v>
                </c:pt>
                <c:pt idx="2">
                  <c:v>-19.5</c:v>
                </c:pt>
                <c:pt idx="3">
                  <c:v>-20</c:v>
                </c:pt>
                <c:pt idx="4">
                  <c:v>-23</c:v>
                </c:pt>
                <c:pt idx="5">
                  <c:v>-23.5</c:v>
                </c:pt>
                <c:pt idx="6">
                  <c:v>-27</c:v>
                </c:pt>
                <c:pt idx="7">
                  <c:v>-25.75</c:v>
                </c:pt>
                <c:pt idx="8">
                  <c:v>-24.25</c:v>
                </c:pt>
                <c:pt idx="9">
                  <c:v>-27.5</c:v>
                </c:pt>
                <c:pt idx="10">
                  <c:v>-29</c:v>
                </c:pt>
                <c:pt idx="11">
                  <c:v>-31.5</c:v>
                </c:pt>
                <c:pt idx="13">
                  <c:v>-32.5</c:v>
                </c:pt>
                <c:pt idx="14">
                  <c:v>-33.25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Data!$V$28:$V$41</c:f>
              <c:numCache>
                <c:ptCount val="14"/>
                <c:pt idx="0">
                  <c:v>198</c:v>
                </c:pt>
                <c:pt idx="1">
                  <c:v>137</c:v>
                </c:pt>
                <c:pt idx="2">
                  <c:v>116</c:v>
                </c:pt>
                <c:pt idx="3">
                  <c:v>101</c:v>
                </c:pt>
                <c:pt idx="4">
                  <c:v>70</c:v>
                </c:pt>
                <c:pt idx="5">
                  <c:v>65</c:v>
                </c:pt>
                <c:pt idx="6">
                  <c:v>29</c:v>
                </c:pt>
                <c:pt idx="7">
                  <c:v>45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33</c:v>
                </c:pt>
                <c:pt idx="12">
                  <c:v>41</c:v>
                </c:pt>
                <c:pt idx="13">
                  <c:v>38</c:v>
                </c:pt>
              </c:numCache>
            </c:numRef>
          </c:xVal>
          <c:yVal>
            <c:numRef>
              <c:f>Data!$U$28:$U$41</c:f>
              <c:numCache>
                <c:ptCount val="14"/>
                <c:pt idx="0">
                  <c:v>-48</c:v>
                </c:pt>
                <c:pt idx="1">
                  <c:v>-50.75</c:v>
                </c:pt>
                <c:pt idx="2">
                  <c:v>-52.25</c:v>
                </c:pt>
                <c:pt idx="3">
                  <c:v>-52.5</c:v>
                </c:pt>
                <c:pt idx="4">
                  <c:v>-55.75</c:v>
                </c:pt>
                <c:pt idx="5">
                  <c:v>-56.25</c:v>
                </c:pt>
                <c:pt idx="6">
                  <c:v>-59.5</c:v>
                </c:pt>
                <c:pt idx="7">
                  <c:v>-58.75</c:v>
                </c:pt>
                <c:pt idx="8">
                  <c:v>-60.25</c:v>
                </c:pt>
                <c:pt idx="9">
                  <c:v>-61</c:v>
                </c:pt>
                <c:pt idx="10">
                  <c:v>-62.5</c:v>
                </c:pt>
                <c:pt idx="11">
                  <c:v>-64.5</c:v>
                </c:pt>
                <c:pt idx="12">
                  <c:v>-64.25</c:v>
                </c:pt>
                <c:pt idx="13">
                  <c:v>-67</c:v>
                </c:pt>
              </c:numCache>
            </c:numRef>
          </c:yVal>
          <c:smooth val="0"/>
        </c:ser>
        <c:axId val="34295496"/>
        <c:axId val="40224009"/>
      </c:scatterChart>
      <c:valAx>
        <c:axId val="3429549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24009"/>
        <c:crossesAt val="-80"/>
        <c:crossBetween val="midCat"/>
        <c:dispUnits/>
      </c:valAx>
      <c:valAx>
        <c:axId val="40224009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95496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Data!$O$43:$O$69</c:f>
              <c:numCache>
                <c:ptCount val="27"/>
                <c:pt idx="1">
                  <c:v>-15</c:v>
                </c:pt>
                <c:pt idx="2">
                  <c:v>-18.25</c:v>
                </c:pt>
                <c:pt idx="3">
                  <c:v>-15.5</c:v>
                </c:pt>
                <c:pt idx="4">
                  <c:v>-15</c:v>
                </c:pt>
                <c:pt idx="5">
                  <c:v>-13</c:v>
                </c:pt>
                <c:pt idx="6">
                  <c:v>-12.75</c:v>
                </c:pt>
                <c:pt idx="7">
                  <c:v>-12.5</c:v>
                </c:pt>
                <c:pt idx="8">
                  <c:v>-11.75</c:v>
                </c:pt>
                <c:pt idx="9">
                  <c:v>-12.25</c:v>
                </c:pt>
                <c:pt idx="10">
                  <c:v>-14.5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-13.75</c:v>
                </c:pt>
                <c:pt idx="15">
                  <c:v>-16.5</c:v>
                </c:pt>
                <c:pt idx="16">
                  <c:v>-14.5</c:v>
                </c:pt>
                <c:pt idx="17">
                  <c:v>-16</c:v>
                </c:pt>
                <c:pt idx="18">
                  <c:v>-14.75</c:v>
                </c:pt>
                <c:pt idx="19">
                  <c:v>-18.5</c:v>
                </c:pt>
                <c:pt idx="20">
                  <c:v>-18.75</c:v>
                </c:pt>
                <c:pt idx="21">
                  <c:v>-19.5</c:v>
                </c:pt>
                <c:pt idx="22">
                  <c:v>-20</c:v>
                </c:pt>
                <c:pt idx="23">
                  <c:v>-19.75</c:v>
                </c:pt>
                <c:pt idx="24">
                  <c:v>-20</c:v>
                </c:pt>
                <c:pt idx="25">
                  <c:v>-20</c:v>
                </c:pt>
                <c:pt idx="26">
                  <c:v>-20.75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Data!$Q$43:$Q$69</c:f>
              <c:numCache>
                <c:ptCount val="27"/>
                <c:pt idx="0">
                  <c:v>-3</c:v>
                </c:pt>
                <c:pt idx="1">
                  <c:v>-15.75</c:v>
                </c:pt>
                <c:pt idx="2">
                  <c:v>-28.5</c:v>
                </c:pt>
                <c:pt idx="3">
                  <c:v>-19</c:v>
                </c:pt>
                <c:pt idx="4">
                  <c:v>-18</c:v>
                </c:pt>
                <c:pt idx="5">
                  <c:v>-12.5</c:v>
                </c:pt>
                <c:pt idx="6">
                  <c:v>-11.5</c:v>
                </c:pt>
                <c:pt idx="7">
                  <c:v>-10.75</c:v>
                </c:pt>
                <c:pt idx="8">
                  <c:v>-8.75</c:v>
                </c:pt>
                <c:pt idx="9">
                  <c:v>-12.75</c:v>
                </c:pt>
                <c:pt idx="10">
                  <c:v>-19</c:v>
                </c:pt>
                <c:pt idx="11">
                  <c:v>-11.25</c:v>
                </c:pt>
                <c:pt idx="12">
                  <c:v>-12.75</c:v>
                </c:pt>
                <c:pt idx="13">
                  <c:v>-15.5</c:v>
                </c:pt>
                <c:pt idx="14">
                  <c:v>-19.5</c:v>
                </c:pt>
                <c:pt idx="15">
                  <c:v>-27.25</c:v>
                </c:pt>
                <c:pt idx="16">
                  <c:v>-23</c:v>
                </c:pt>
                <c:pt idx="17">
                  <c:v>-25.75</c:v>
                </c:pt>
                <c:pt idx="18">
                  <c:v>-24.75</c:v>
                </c:pt>
                <c:pt idx="19">
                  <c:v>-29.5</c:v>
                </c:pt>
                <c:pt idx="20">
                  <c:v>-30.25</c:v>
                </c:pt>
                <c:pt idx="21">
                  <c:v>-31</c:v>
                </c:pt>
                <c:pt idx="22">
                  <c:v>-31.5</c:v>
                </c:pt>
                <c:pt idx="23">
                  <c:v>-31.5</c:v>
                </c:pt>
                <c:pt idx="24">
                  <c:v>-31.75</c:v>
                </c:pt>
                <c:pt idx="25">
                  <c:v>-33.5</c:v>
                </c:pt>
                <c:pt idx="26">
                  <c:v>-33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Data!$S$43:$S$69</c:f>
              <c:numCache>
                <c:ptCount val="27"/>
                <c:pt idx="0">
                  <c:v>14.5</c:v>
                </c:pt>
                <c:pt idx="1">
                  <c:v>-13</c:v>
                </c:pt>
                <c:pt idx="2">
                  <c:v>-21</c:v>
                </c:pt>
                <c:pt idx="3">
                  <c:v>-14.5</c:v>
                </c:pt>
                <c:pt idx="4">
                  <c:v>-14.5</c:v>
                </c:pt>
                <c:pt idx="5">
                  <c:v>-9.5</c:v>
                </c:pt>
                <c:pt idx="6">
                  <c:v>-9</c:v>
                </c:pt>
                <c:pt idx="7">
                  <c:v>-8.5</c:v>
                </c:pt>
                <c:pt idx="8">
                  <c:v>-4.75</c:v>
                </c:pt>
                <c:pt idx="9">
                  <c:v>-10.5</c:v>
                </c:pt>
                <c:pt idx="10">
                  <c:v>-14.5</c:v>
                </c:pt>
                <c:pt idx="11">
                  <c:v>-8.75</c:v>
                </c:pt>
                <c:pt idx="12">
                  <c:v>-9.75</c:v>
                </c:pt>
                <c:pt idx="13">
                  <c:v>-12.5</c:v>
                </c:pt>
                <c:pt idx="14">
                  <c:v>-14.75</c:v>
                </c:pt>
                <c:pt idx="15">
                  <c:v>-19.5</c:v>
                </c:pt>
                <c:pt idx="16">
                  <c:v>-16.25</c:v>
                </c:pt>
                <c:pt idx="17">
                  <c:v>-18.75</c:v>
                </c:pt>
                <c:pt idx="18">
                  <c:v>-17.75</c:v>
                </c:pt>
                <c:pt idx="19">
                  <c:v>-22.75</c:v>
                </c:pt>
                <c:pt idx="20">
                  <c:v>-23.25</c:v>
                </c:pt>
                <c:pt idx="21">
                  <c:v>-24.5</c:v>
                </c:pt>
                <c:pt idx="22">
                  <c:v>-24.75</c:v>
                </c:pt>
                <c:pt idx="23">
                  <c:v>-24.75</c:v>
                </c:pt>
                <c:pt idx="24">
                  <c:v>-25</c:v>
                </c:pt>
                <c:pt idx="25">
                  <c:v>-25.5</c:v>
                </c:pt>
                <c:pt idx="26">
                  <c:v>-26.25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Data!$U$43:$U$69</c:f>
              <c:numCache>
                <c:ptCount val="27"/>
                <c:pt idx="1">
                  <c:v>-46</c:v>
                </c:pt>
                <c:pt idx="2">
                  <c:v>-55</c:v>
                </c:pt>
                <c:pt idx="3">
                  <c:v>-49</c:v>
                </c:pt>
                <c:pt idx="4">
                  <c:v>-47.7</c:v>
                </c:pt>
                <c:pt idx="5">
                  <c:v>-41.75</c:v>
                </c:pt>
                <c:pt idx="6">
                  <c:v>-41</c:v>
                </c:pt>
                <c:pt idx="7">
                  <c:v>-40.5</c:v>
                </c:pt>
                <c:pt idx="8">
                  <c:v>-39</c:v>
                </c:pt>
                <c:pt idx="9">
                  <c:v>-41.5</c:v>
                </c:pt>
                <c:pt idx="10">
                  <c:v>-45.75</c:v>
                </c:pt>
                <c:pt idx="11">
                  <c:v>-40.5</c:v>
                </c:pt>
                <c:pt idx="12">
                  <c:v>-39.75</c:v>
                </c:pt>
                <c:pt idx="13">
                  <c:v>-42.75</c:v>
                </c:pt>
                <c:pt idx="14">
                  <c:v>-44.5</c:v>
                </c:pt>
                <c:pt idx="15">
                  <c:v>-50.25</c:v>
                </c:pt>
                <c:pt idx="16">
                  <c:v>-47</c:v>
                </c:pt>
                <c:pt idx="17">
                  <c:v>-49</c:v>
                </c:pt>
                <c:pt idx="18">
                  <c:v>-48.25</c:v>
                </c:pt>
                <c:pt idx="19">
                  <c:v>-53.25</c:v>
                </c:pt>
                <c:pt idx="20">
                  <c:v>-54.25</c:v>
                </c:pt>
                <c:pt idx="21">
                  <c:v>-55</c:v>
                </c:pt>
                <c:pt idx="22">
                  <c:v>-55.75</c:v>
                </c:pt>
                <c:pt idx="23">
                  <c:v>-55.5</c:v>
                </c:pt>
                <c:pt idx="24">
                  <c:v>-56.25</c:v>
                </c:pt>
                <c:pt idx="25">
                  <c:v>-57</c:v>
                </c:pt>
                <c:pt idx="26">
                  <c:v>-58</c:v>
                </c:pt>
              </c:numCache>
            </c:numRef>
          </c:yVal>
          <c:smooth val="0"/>
        </c:ser>
        <c:axId val="26471762"/>
        <c:axId val="36919267"/>
      </c:scatterChart>
      <c:valAx>
        <c:axId val="2647176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19267"/>
        <c:crossesAt val="-80"/>
        <c:crossBetween val="midCat"/>
        <c:dispUnits/>
      </c:valAx>
      <c:valAx>
        <c:axId val="36919267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71762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Data!$O$70:$O$82</c:f>
              <c:numCache>
                <c:ptCount val="13"/>
                <c:pt idx="0">
                  <c:v>-19.25</c:v>
                </c:pt>
                <c:pt idx="1">
                  <c:v>-18.5</c:v>
                </c:pt>
                <c:pt idx="2">
                  <c:v>-17.5</c:v>
                </c:pt>
                <c:pt idx="3">
                  <c:v>-11.5</c:v>
                </c:pt>
                <c:pt idx="4">
                  <c:v>-10.25</c:v>
                </c:pt>
                <c:pt idx="5">
                  <c:v>-9.75</c:v>
                </c:pt>
                <c:pt idx="6">
                  <c:v>-10.5</c:v>
                </c:pt>
                <c:pt idx="7">
                  <c:v>-12</c:v>
                </c:pt>
                <c:pt idx="8">
                  <c:v>-11.25</c:v>
                </c:pt>
                <c:pt idx="9">
                  <c:v>-13.75</c:v>
                </c:pt>
                <c:pt idx="10">
                  <c:v>-17.75</c:v>
                </c:pt>
                <c:pt idx="11">
                  <c:v>-18.25</c:v>
                </c:pt>
                <c:pt idx="12">
                  <c:v>-19.5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Data!$Q$70:$Q$82</c:f>
              <c:numCache>
                <c:ptCount val="13"/>
                <c:pt idx="0">
                  <c:v>-32.5</c:v>
                </c:pt>
                <c:pt idx="1">
                  <c:v>-31</c:v>
                </c:pt>
                <c:pt idx="2">
                  <c:v>-28.75</c:v>
                </c:pt>
                <c:pt idx="3">
                  <c:v>-12</c:v>
                </c:pt>
                <c:pt idx="4">
                  <c:v>-10.5</c:v>
                </c:pt>
                <c:pt idx="5">
                  <c:v>-9.75</c:v>
                </c:pt>
                <c:pt idx="6">
                  <c:v>-11</c:v>
                </c:pt>
                <c:pt idx="7">
                  <c:v>-15</c:v>
                </c:pt>
                <c:pt idx="8">
                  <c:v>-19.5</c:v>
                </c:pt>
                <c:pt idx="9">
                  <c:v>-22.75</c:v>
                </c:pt>
                <c:pt idx="10">
                  <c:v>-27.5</c:v>
                </c:pt>
                <c:pt idx="11">
                  <c:v>-28.5</c:v>
                </c:pt>
                <c:pt idx="12">
                  <c:v>-32.25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Data!$S$70:$S$82</c:f>
              <c:numCache>
                <c:ptCount val="13"/>
                <c:pt idx="0">
                  <c:v>-25.5</c:v>
                </c:pt>
                <c:pt idx="1">
                  <c:v>-24.75</c:v>
                </c:pt>
                <c:pt idx="2">
                  <c:v>-22</c:v>
                </c:pt>
                <c:pt idx="3">
                  <c:v>-10.75</c:v>
                </c:pt>
                <c:pt idx="4">
                  <c:v>-9.75</c:v>
                </c:pt>
                <c:pt idx="5">
                  <c:v>-9.125</c:v>
                </c:pt>
                <c:pt idx="6">
                  <c:v>-10.25</c:v>
                </c:pt>
                <c:pt idx="7">
                  <c:v>-13</c:v>
                </c:pt>
                <c:pt idx="8">
                  <c:v>-11.75</c:v>
                </c:pt>
                <c:pt idx="9">
                  <c:v>-16.25</c:v>
                </c:pt>
                <c:pt idx="10">
                  <c:v>-20.5</c:v>
                </c:pt>
                <c:pt idx="11">
                  <c:v>-21</c:v>
                </c:pt>
                <c:pt idx="12">
                  <c:v>-25.125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Data!$U$70:$U$82</c:f>
              <c:numCache>
                <c:ptCount val="13"/>
                <c:pt idx="0">
                  <c:v>-58</c:v>
                </c:pt>
                <c:pt idx="1">
                  <c:v>-56.25</c:v>
                </c:pt>
                <c:pt idx="2">
                  <c:v>-53</c:v>
                </c:pt>
                <c:pt idx="3">
                  <c:v>-41.5</c:v>
                </c:pt>
                <c:pt idx="4">
                  <c:v>-40.5</c:v>
                </c:pt>
                <c:pt idx="5">
                  <c:v>-40</c:v>
                </c:pt>
                <c:pt idx="6">
                  <c:v>-40</c:v>
                </c:pt>
                <c:pt idx="7">
                  <c:v>-42.5</c:v>
                </c:pt>
                <c:pt idx="8">
                  <c:v>-41.25</c:v>
                </c:pt>
                <c:pt idx="9">
                  <c:v>-45.25</c:v>
                </c:pt>
                <c:pt idx="10">
                  <c:v>-50</c:v>
                </c:pt>
                <c:pt idx="11">
                  <c:v>-50.5</c:v>
                </c:pt>
                <c:pt idx="12">
                  <c:v>-56.25</c:v>
                </c:pt>
              </c:numCache>
            </c:numRef>
          </c:yVal>
          <c:smooth val="0"/>
        </c:ser>
        <c:axId val="63837948"/>
        <c:axId val="37670621"/>
      </c:scatterChart>
      <c:valAx>
        <c:axId val="6383794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70621"/>
        <c:crossesAt val="-80"/>
        <c:crossBetween val="midCat"/>
        <c:dispUnits/>
      </c:valAx>
      <c:valAx>
        <c:axId val="37670621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37948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Data!$O$83:$O$108</c:f>
              <c:numCache>
                <c:ptCount val="26"/>
                <c:pt idx="0">
                  <c:v>-20.5</c:v>
                </c:pt>
                <c:pt idx="1">
                  <c:v>-20.75</c:v>
                </c:pt>
                <c:pt idx="2">
                  <c:v>-17.25</c:v>
                </c:pt>
                <c:pt idx="3">
                  <c:v>-15.5</c:v>
                </c:pt>
                <c:pt idx="4">
                  <c:v>-14.5</c:v>
                </c:pt>
                <c:pt idx="5">
                  <c:v>-15</c:v>
                </c:pt>
                <c:pt idx="6">
                  <c:v>-13.75</c:v>
                </c:pt>
                <c:pt idx="7">
                  <c:v>-13</c:v>
                </c:pt>
                <c:pt idx="8">
                  <c:v>-12.5</c:v>
                </c:pt>
                <c:pt idx="9">
                  <c:v>-13</c:v>
                </c:pt>
                <c:pt idx="10">
                  <c:v>-12.25</c:v>
                </c:pt>
                <c:pt idx="11">
                  <c:v>-12.25</c:v>
                </c:pt>
                <c:pt idx="13">
                  <c:v>-12.5</c:v>
                </c:pt>
                <c:pt idx="14">
                  <c:v>-13</c:v>
                </c:pt>
                <c:pt idx="15">
                  <c:v>-14.5</c:v>
                </c:pt>
                <c:pt idx="16">
                  <c:v>-15.125</c:v>
                </c:pt>
                <c:pt idx="17">
                  <c:v>-15.75</c:v>
                </c:pt>
                <c:pt idx="18">
                  <c:v>-16.5</c:v>
                </c:pt>
                <c:pt idx="19">
                  <c:v>-17</c:v>
                </c:pt>
                <c:pt idx="20">
                  <c:v>-18</c:v>
                </c:pt>
                <c:pt idx="21">
                  <c:v>-19</c:v>
                </c:pt>
                <c:pt idx="22">
                  <c:v>-19.75</c:v>
                </c:pt>
                <c:pt idx="23">
                  <c:v>-20.25</c:v>
                </c:pt>
                <c:pt idx="24">
                  <c:v>-21.25</c:v>
                </c:pt>
                <c:pt idx="25">
                  <c:v>-19.75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Data!$Q$83:$Q$108</c:f>
              <c:numCache>
                <c:ptCount val="26"/>
                <c:pt idx="0">
                  <c:v>-34.25</c:v>
                </c:pt>
                <c:pt idx="1">
                  <c:v>-33.5</c:v>
                </c:pt>
                <c:pt idx="2">
                  <c:v>-29</c:v>
                </c:pt>
                <c:pt idx="3">
                  <c:v>-25</c:v>
                </c:pt>
                <c:pt idx="4">
                  <c:v>-22</c:v>
                </c:pt>
                <c:pt idx="5">
                  <c:v>-25.5</c:v>
                </c:pt>
                <c:pt idx="6">
                  <c:v>-21.75</c:v>
                </c:pt>
                <c:pt idx="7">
                  <c:v>-18</c:v>
                </c:pt>
                <c:pt idx="8">
                  <c:v>-15.25</c:v>
                </c:pt>
                <c:pt idx="9">
                  <c:v>-18</c:v>
                </c:pt>
                <c:pt idx="10">
                  <c:v>-15</c:v>
                </c:pt>
                <c:pt idx="11">
                  <c:v>-14.5</c:v>
                </c:pt>
                <c:pt idx="12">
                  <c:v>-18</c:v>
                </c:pt>
                <c:pt idx="14">
                  <c:v>-18</c:v>
                </c:pt>
                <c:pt idx="15">
                  <c:v>-23.5</c:v>
                </c:pt>
                <c:pt idx="16">
                  <c:v>-24.625</c:v>
                </c:pt>
                <c:pt idx="17">
                  <c:v>-25</c:v>
                </c:pt>
                <c:pt idx="18">
                  <c:v>-27</c:v>
                </c:pt>
                <c:pt idx="19">
                  <c:v>-28.5</c:v>
                </c:pt>
                <c:pt idx="20">
                  <c:v>-29.5</c:v>
                </c:pt>
                <c:pt idx="21">
                  <c:v>-30.75</c:v>
                </c:pt>
                <c:pt idx="22">
                  <c:v>-31.5</c:v>
                </c:pt>
                <c:pt idx="23">
                  <c:v>-32.5</c:v>
                </c:pt>
                <c:pt idx="24">
                  <c:v>-34</c:v>
                </c:pt>
                <c:pt idx="25">
                  <c:v>-33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Data!$S$83:$S$108</c:f>
              <c:numCache>
                <c:ptCount val="26"/>
                <c:pt idx="0">
                  <c:v>-26.25</c:v>
                </c:pt>
                <c:pt idx="1">
                  <c:v>-26.5</c:v>
                </c:pt>
                <c:pt idx="2">
                  <c:v>-22.25</c:v>
                </c:pt>
                <c:pt idx="3">
                  <c:v>-19</c:v>
                </c:pt>
                <c:pt idx="4">
                  <c:v>-16.25</c:v>
                </c:pt>
                <c:pt idx="5">
                  <c:v>-18.5</c:v>
                </c:pt>
                <c:pt idx="6">
                  <c:v>-15.75</c:v>
                </c:pt>
                <c:pt idx="7">
                  <c:v>-14.5</c:v>
                </c:pt>
                <c:pt idx="8">
                  <c:v>-13.25</c:v>
                </c:pt>
                <c:pt idx="9">
                  <c:v>-14.5</c:v>
                </c:pt>
                <c:pt idx="10">
                  <c:v>-13</c:v>
                </c:pt>
                <c:pt idx="11">
                  <c:v>-13</c:v>
                </c:pt>
                <c:pt idx="12">
                  <c:v>-14.25</c:v>
                </c:pt>
                <c:pt idx="14">
                  <c:v>-14.25</c:v>
                </c:pt>
                <c:pt idx="15">
                  <c:v>-16.75</c:v>
                </c:pt>
                <c:pt idx="16">
                  <c:v>-17.75</c:v>
                </c:pt>
                <c:pt idx="17">
                  <c:v>-18.5</c:v>
                </c:pt>
                <c:pt idx="18">
                  <c:v>-20</c:v>
                </c:pt>
                <c:pt idx="19">
                  <c:v>-22</c:v>
                </c:pt>
                <c:pt idx="20">
                  <c:v>-23</c:v>
                </c:pt>
                <c:pt idx="21">
                  <c:v>-24.125</c:v>
                </c:pt>
                <c:pt idx="22">
                  <c:v>-25</c:v>
                </c:pt>
                <c:pt idx="23">
                  <c:v>-25.75</c:v>
                </c:pt>
                <c:pt idx="24">
                  <c:v>-27.25</c:v>
                </c:pt>
                <c:pt idx="25">
                  <c:v>-26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Data!$U$83:$U$108</c:f>
              <c:numCache>
                <c:ptCount val="26"/>
                <c:pt idx="0">
                  <c:v>-57.5</c:v>
                </c:pt>
                <c:pt idx="1">
                  <c:v>-58.75</c:v>
                </c:pt>
                <c:pt idx="2">
                  <c:v>-54.25</c:v>
                </c:pt>
                <c:pt idx="3">
                  <c:v>-50.75</c:v>
                </c:pt>
                <c:pt idx="4">
                  <c:v>-47.25</c:v>
                </c:pt>
                <c:pt idx="5">
                  <c:v>-48.75</c:v>
                </c:pt>
                <c:pt idx="6">
                  <c:v>-46.75</c:v>
                </c:pt>
                <c:pt idx="7">
                  <c:v>-45.5</c:v>
                </c:pt>
                <c:pt idx="8">
                  <c:v>-44.5</c:v>
                </c:pt>
                <c:pt idx="9">
                  <c:v>-45.125</c:v>
                </c:pt>
                <c:pt idx="10">
                  <c:v>-43.75</c:v>
                </c:pt>
                <c:pt idx="11">
                  <c:v>-43.75</c:v>
                </c:pt>
                <c:pt idx="12">
                  <c:v>-44.25</c:v>
                </c:pt>
                <c:pt idx="13">
                  <c:v>-44</c:v>
                </c:pt>
                <c:pt idx="14">
                  <c:v>-44</c:v>
                </c:pt>
                <c:pt idx="15">
                  <c:v>-46.5</c:v>
                </c:pt>
                <c:pt idx="16">
                  <c:v>-47.75</c:v>
                </c:pt>
                <c:pt idx="17">
                  <c:v>-48.75</c:v>
                </c:pt>
                <c:pt idx="18">
                  <c:v>-50.125</c:v>
                </c:pt>
                <c:pt idx="19">
                  <c:v>-52.75</c:v>
                </c:pt>
                <c:pt idx="20">
                  <c:v>-52.75</c:v>
                </c:pt>
                <c:pt idx="21">
                  <c:v>-54.75</c:v>
                </c:pt>
                <c:pt idx="22">
                  <c:v>-55.75</c:v>
                </c:pt>
                <c:pt idx="23">
                  <c:v>-56.5</c:v>
                </c:pt>
                <c:pt idx="24">
                  <c:v>-58.5</c:v>
                </c:pt>
                <c:pt idx="25">
                  <c:v>-59</c:v>
                </c:pt>
              </c:numCache>
            </c:numRef>
          </c:yVal>
          <c:smooth val="0"/>
        </c:ser>
        <c:axId val="3491270"/>
        <c:axId val="31421431"/>
      </c:scatterChart>
      <c:valAx>
        <c:axId val="349127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21431"/>
        <c:crossesAt val="-80"/>
        <c:crossBetween val="midCat"/>
        <c:dispUnits/>
      </c:valAx>
      <c:valAx>
        <c:axId val="31421431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1270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Data!$C$43:$C$69</c:f>
              <c:numCache>
                <c:ptCount val="27"/>
                <c:pt idx="1">
                  <c:v>-38</c:v>
                </c:pt>
                <c:pt idx="2">
                  <c:v>-46</c:v>
                </c:pt>
                <c:pt idx="3">
                  <c:v>-39.5</c:v>
                </c:pt>
                <c:pt idx="4">
                  <c:v>-40.25</c:v>
                </c:pt>
                <c:pt idx="5">
                  <c:v>-32.5</c:v>
                </c:pt>
                <c:pt idx="6">
                  <c:v>-31.25</c:v>
                </c:pt>
                <c:pt idx="7">
                  <c:v>-30.75</c:v>
                </c:pt>
                <c:pt idx="8">
                  <c:v>-28.75</c:v>
                </c:pt>
                <c:pt idx="9">
                  <c:v>-32.75</c:v>
                </c:pt>
                <c:pt idx="10">
                  <c:v>-38.5</c:v>
                </c:pt>
                <c:pt idx="11">
                  <c:v>-29</c:v>
                </c:pt>
                <c:pt idx="12">
                  <c:v>-29.25</c:v>
                </c:pt>
                <c:pt idx="13">
                  <c:v>-33.75</c:v>
                </c:pt>
                <c:pt idx="14">
                  <c:v>-36.75</c:v>
                </c:pt>
                <c:pt idx="15">
                  <c:v>-43.75</c:v>
                </c:pt>
                <c:pt idx="16">
                  <c:v>-40.5</c:v>
                </c:pt>
                <c:pt idx="17">
                  <c:v>-44</c:v>
                </c:pt>
                <c:pt idx="18">
                  <c:v>-42.25</c:v>
                </c:pt>
                <c:pt idx="19">
                  <c:v>-48.25</c:v>
                </c:pt>
                <c:pt idx="20">
                  <c:v>-49.5</c:v>
                </c:pt>
                <c:pt idx="21">
                  <c:v>-51.25</c:v>
                </c:pt>
                <c:pt idx="22">
                  <c:v>-51.75</c:v>
                </c:pt>
                <c:pt idx="23">
                  <c:v>-52.5</c:v>
                </c:pt>
                <c:pt idx="24">
                  <c:v>-54</c:v>
                </c:pt>
                <c:pt idx="25">
                  <c:v>-55.75</c:v>
                </c:pt>
                <c:pt idx="26">
                  <c:v>-54.75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Data!$V$43:$V$69</c:f>
              <c:numCache>
                <c:ptCount val="27"/>
                <c:pt idx="0">
                  <c:v>643</c:v>
                </c:pt>
                <c:pt idx="1">
                  <c:v>150</c:v>
                </c:pt>
                <c:pt idx="2">
                  <c:v>66</c:v>
                </c:pt>
                <c:pt idx="3">
                  <c:v>142</c:v>
                </c:pt>
                <c:pt idx="4">
                  <c:v>142</c:v>
                </c:pt>
                <c:pt idx="5">
                  <c:v>240</c:v>
                </c:pt>
                <c:pt idx="6">
                  <c:v>250</c:v>
                </c:pt>
                <c:pt idx="7">
                  <c:v>259</c:v>
                </c:pt>
                <c:pt idx="8">
                  <c:v>300</c:v>
                </c:pt>
                <c:pt idx="9">
                  <c:v>250</c:v>
                </c:pt>
                <c:pt idx="10">
                  <c:v>172</c:v>
                </c:pt>
                <c:pt idx="11">
                  <c:v>330</c:v>
                </c:pt>
                <c:pt idx="12">
                  <c:v>297</c:v>
                </c:pt>
                <c:pt idx="13">
                  <c:v>212</c:v>
                </c:pt>
                <c:pt idx="14">
                  <c:v>190</c:v>
                </c:pt>
                <c:pt idx="15">
                  <c:v>96.8</c:v>
                </c:pt>
                <c:pt idx="16">
                  <c:v>168</c:v>
                </c:pt>
                <c:pt idx="17">
                  <c:v>115</c:v>
                </c:pt>
                <c:pt idx="18">
                  <c:v>157</c:v>
                </c:pt>
                <c:pt idx="19">
                  <c:v>68</c:v>
                </c:pt>
                <c:pt idx="20">
                  <c:v>55</c:v>
                </c:pt>
                <c:pt idx="21">
                  <c:v>48</c:v>
                </c:pt>
                <c:pt idx="22">
                  <c:v>42</c:v>
                </c:pt>
                <c:pt idx="23">
                  <c:v>46</c:v>
                </c:pt>
                <c:pt idx="24">
                  <c:v>41</c:v>
                </c:pt>
                <c:pt idx="25">
                  <c:v>40</c:v>
                </c:pt>
                <c:pt idx="26">
                  <c:v>27</c:v>
                </c:pt>
              </c:numCache>
            </c:numRef>
          </c:xVal>
          <c:yVal>
            <c:numRef>
              <c:f>Data!$E$43:$E$69</c:f>
              <c:numCache>
                <c:ptCount val="27"/>
                <c:pt idx="1">
                  <c:v>-44</c:v>
                </c:pt>
                <c:pt idx="2">
                  <c:v>-55.25</c:v>
                </c:pt>
                <c:pt idx="3">
                  <c:v>-48</c:v>
                </c:pt>
                <c:pt idx="4">
                  <c:v>-50</c:v>
                </c:pt>
                <c:pt idx="5">
                  <c:v>-37</c:v>
                </c:pt>
                <c:pt idx="6">
                  <c:v>-35.75</c:v>
                </c:pt>
                <c:pt idx="7">
                  <c:v>-35</c:v>
                </c:pt>
                <c:pt idx="8">
                  <c:v>-33.5</c:v>
                </c:pt>
                <c:pt idx="9">
                  <c:v>-36.25</c:v>
                </c:pt>
                <c:pt idx="10">
                  <c:v>-45.75</c:v>
                </c:pt>
                <c:pt idx="11">
                  <c:v>-34.25</c:v>
                </c:pt>
                <c:pt idx="12">
                  <c:v>-34.25</c:v>
                </c:pt>
                <c:pt idx="13">
                  <c:v>-39.25</c:v>
                </c:pt>
                <c:pt idx="14">
                  <c:v>-45.25</c:v>
                </c:pt>
                <c:pt idx="15">
                  <c:v>-51.75</c:v>
                </c:pt>
                <c:pt idx="16">
                  <c:v>-48.75</c:v>
                </c:pt>
                <c:pt idx="17">
                  <c:v>-52</c:v>
                </c:pt>
                <c:pt idx="18">
                  <c:v>-50.5</c:v>
                </c:pt>
                <c:pt idx="19">
                  <c:v>-56.5</c:v>
                </c:pt>
                <c:pt idx="20">
                  <c:v>-57.5</c:v>
                </c:pt>
                <c:pt idx="21">
                  <c:v>-59.5</c:v>
                </c:pt>
                <c:pt idx="22">
                  <c:v>-60.25</c:v>
                </c:pt>
                <c:pt idx="23">
                  <c:v>-60.25</c:v>
                </c:pt>
                <c:pt idx="24">
                  <c:v>-61.75</c:v>
                </c:pt>
                <c:pt idx="25">
                  <c:v>-63.5</c:v>
                </c:pt>
                <c:pt idx="26">
                  <c:v>-63.5</c:v>
                </c:pt>
              </c:numCache>
            </c:numRef>
          </c:yVal>
          <c:smooth val="0"/>
        </c:ser>
        <c:axId val="35632866"/>
        <c:axId val="52260339"/>
      </c:scatterChart>
      <c:valAx>
        <c:axId val="3563286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60339"/>
        <c:crossesAt val="-80"/>
        <c:crossBetween val="midCat"/>
        <c:dispUnits/>
      </c:valAx>
      <c:valAx>
        <c:axId val="52260339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2866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Data!$O$109:$O$131</c:f>
              <c:numCache>
                <c:ptCount val="23"/>
                <c:pt idx="0">
                  <c:v>-21.75</c:v>
                </c:pt>
                <c:pt idx="1">
                  <c:v>-21.25</c:v>
                </c:pt>
                <c:pt idx="2">
                  <c:v>-21.25</c:v>
                </c:pt>
                <c:pt idx="3">
                  <c:v>-17.75</c:v>
                </c:pt>
                <c:pt idx="4">
                  <c:v>-15.75</c:v>
                </c:pt>
                <c:pt idx="5">
                  <c:v>-15</c:v>
                </c:pt>
                <c:pt idx="6">
                  <c:v>-14.5</c:v>
                </c:pt>
                <c:pt idx="7">
                  <c:v>-15.5</c:v>
                </c:pt>
                <c:pt idx="8">
                  <c:v>-15</c:v>
                </c:pt>
                <c:pt idx="9">
                  <c:v>-15</c:v>
                </c:pt>
                <c:pt idx="10">
                  <c:v>-16.25</c:v>
                </c:pt>
                <c:pt idx="11">
                  <c:v>-15.5</c:v>
                </c:pt>
                <c:pt idx="12">
                  <c:v>-16</c:v>
                </c:pt>
                <c:pt idx="13">
                  <c:v>-16.5</c:v>
                </c:pt>
                <c:pt idx="14">
                  <c:v>-17.5</c:v>
                </c:pt>
                <c:pt idx="15">
                  <c:v>-18.25</c:v>
                </c:pt>
                <c:pt idx="16">
                  <c:v>-19</c:v>
                </c:pt>
                <c:pt idx="17">
                  <c:v>-19</c:v>
                </c:pt>
                <c:pt idx="18">
                  <c:v>-19.5</c:v>
                </c:pt>
                <c:pt idx="19">
                  <c:v>-20.5</c:v>
                </c:pt>
                <c:pt idx="20">
                  <c:v>-20.5</c:v>
                </c:pt>
                <c:pt idx="21">
                  <c:v>-21.25</c:v>
                </c:pt>
                <c:pt idx="22">
                  <c:v>-22.75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Data!$Q$109:$Q$131</c:f>
              <c:numCache>
                <c:ptCount val="23"/>
                <c:pt idx="0">
                  <c:v>-35.25</c:v>
                </c:pt>
                <c:pt idx="1">
                  <c:v>-34.75</c:v>
                </c:pt>
                <c:pt idx="2">
                  <c:v>-35.5</c:v>
                </c:pt>
                <c:pt idx="3">
                  <c:v>-29.5</c:v>
                </c:pt>
                <c:pt idx="4">
                  <c:v>-25</c:v>
                </c:pt>
                <c:pt idx="5">
                  <c:v>-22.5</c:v>
                </c:pt>
                <c:pt idx="6">
                  <c:v>-23</c:v>
                </c:pt>
                <c:pt idx="7">
                  <c:v>-25</c:v>
                </c:pt>
                <c:pt idx="8">
                  <c:v>-24.5</c:v>
                </c:pt>
                <c:pt idx="9">
                  <c:v>-24</c:v>
                </c:pt>
                <c:pt idx="10">
                  <c:v>-27.25</c:v>
                </c:pt>
                <c:pt idx="11">
                  <c:v>-24.5</c:v>
                </c:pt>
                <c:pt idx="12">
                  <c:v>-26.5</c:v>
                </c:pt>
                <c:pt idx="13">
                  <c:v>-27</c:v>
                </c:pt>
                <c:pt idx="14">
                  <c:v>-29.5</c:v>
                </c:pt>
                <c:pt idx="15">
                  <c:v>-29.75</c:v>
                </c:pt>
                <c:pt idx="16">
                  <c:v>-30.75</c:v>
                </c:pt>
                <c:pt idx="17">
                  <c:v>-31</c:v>
                </c:pt>
                <c:pt idx="18">
                  <c:v>-31.75</c:v>
                </c:pt>
                <c:pt idx="19">
                  <c:v>-31.5</c:v>
                </c:pt>
                <c:pt idx="20">
                  <c:v>-35.5</c:v>
                </c:pt>
                <c:pt idx="21">
                  <c:v>-34.75</c:v>
                </c:pt>
                <c:pt idx="22">
                  <c:v>-37.25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Data!$S$109:$S$131</c:f>
              <c:numCache>
                <c:ptCount val="23"/>
                <c:pt idx="0">
                  <c:v>-28.25</c:v>
                </c:pt>
                <c:pt idx="1">
                  <c:v>-27.75</c:v>
                </c:pt>
                <c:pt idx="2">
                  <c:v>-28.5</c:v>
                </c:pt>
                <c:pt idx="3">
                  <c:v>-23</c:v>
                </c:pt>
                <c:pt idx="4">
                  <c:v>-18.75</c:v>
                </c:pt>
                <c:pt idx="5">
                  <c:v>-16.75</c:v>
                </c:pt>
                <c:pt idx="6">
                  <c:v>-17.25</c:v>
                </c:pt>
                <c:pt idx="7">
                  <c:v>-18.5</c:v>
                </c:pt>
                <c:pt idx="8">
                  <c:v>-18</c:v>
                </c:pt>
                <c:pt idx="9">
                  <c:v>-17.25</c:v>
                </c:pt>
                <c:pt idx="10">
                  <c:v>-20.25</c:v>
                </c:pt>
                <c:pt idx="11">
                  <c:v>-18</c:v>
                </c:pt>
                <c:pt idx="12">
                  <c:v>-19.5</c:v>
                </c:pt>
                <c:pt idx="13">
                  <c:v>-21.5</c:v>
                </c:pt>
                <c:pt idx="14">
                  <c:v>-22</c:v>
                </c:pt>
                <c:pt idx="15">
                  <c:v>-23.25</c:v>
                </c:pt>
                <c:pt idx="16">
                  <c:v>-24</c:v>
                </c:pt>
                <c:pt idx="17">
                  <c:v>-24.25</c:v>
                </c:pt>
                <c:pt idx="18">
                  <c:v>-24.5</c:v>
                </c:pt>
                <c:pt idx="19">
                  <c:v>-24.75</c:v>
                </c:pt>
                <c:pt idx="20">
                  <c:v>-26</c:v>
                </c:pt>
                <c:pt idx="21">
                  <c:v>-27</c:v>
                </c:pt>
                <c:pt idx="22">
                  <c:v>-29.5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Data!$U$109:$U$131</c:f>
              <c:numCache>
                <c:ptCount val="23"/>
                <c:pt idx="0">
                  <c:v>-61.75</c:v>
                </c:pt>
                <c:pt idx="1">
                  <c:v>-61</c:v>
                </c:pt>
                <c:pt idx="2">
                  <c:v>-61.75</c:v>
                </c:pt>
                <c:pt idx="3">
                  <c:v>-56.75</c:v>
                </c:pt>
                <c:pt idx="4">
                  <c:v>-53</c:v>
                </c:pt>
                <c:pt idx="5">
                  <c:v>-49.5</c:v>
                </c:pt>
                <c:pt idx="6">
                  <c:v>-49.5</c:v>
                </c:pt>
                <c:pt idx="7">
                  <c:v>-50.5</c:v>
                </c:pt>
                <c:pt idx="8">
                  <c:v>-50</c:v>
                </c:pt>
                <c:pt idx="9">
                  <c:v>-49.25</c:v>
                </c:pt>
                <c:pt idx="10">
                  <c:v>-51.75</c:v>
                </c:pt>
                <c:pt idx="11">
                  <c:v>-50.25</c:v>
                </c:pt>
                <c:pt idx="12">
                  <c:v>-51</c:v>
                </c:pt>
                <c:pt idx="13">
                  <c:v>-51.5</c:v>
                </c:pt>
                <c:pt idx="14">
                  <c:v>-54</c:v>
                </c:pt>
                <c:pt idx="15">
                  <c:v>-55.25</c:v>
                </c:pt>
                <c:pt idx="16">
                  <c:v>-55.75</c:v>
                </c:pt>
                <c:pt idx="17">
                  <c:v>-57</c:v>
                </c:pt>
                <c:pt idx="18">
                  <c:v>-56.75</c:v>
                </c:pt>
                <c:pt idx="19">
                  <c:v>-56.75</c:v>
                </c:pt>
                <c:pt idx="20">
                  <c:v>-59</c:v>
                </c:pt>
                <c:pt idx="21">
                  <c:v>-59.5</c:v>
                </c:pt>
                <c:pt idx="22">
                  <c:v>-63</c:v>
                </c:pt>
              </c:numCache>
            </c:numRef>
          </c:yVal>
          <c:smooth val="0"/>
        </c:ser>
        <c:axId val="14357424"/>
        <c:axId val="62107953"/>
      </c:scatterChart>
      <c:valAx>
        <c:axId val="1435742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07953"/>
        <c:crossesAt val="-80"/>
        <c:crossBetween val="midCat"/>
        <c:dispUnits/>
      </c:valAx>
      <c:valAx>
        <c:axId val="62107953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7424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Data!$V$132:$V$145</c:f>
              <c:numCache>
                <c:ptCount val="14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</c:numCache>
            </c:numRef>
          </c:xVal>
          <c:yVal>
            <c:numRef>
              <c:f>Data!$O$132:$O$145</c:f>
              <c:numCache>
                <c:ptCount val="14"/>
                <c:pt idx="0">
                  <c:v>-22.25</c:v>
                </c:pt>
                <c:pt idx="1">
                  <c:v>-16</c:v>
                </c:pt>
                <c:pt idx="2">
                  <c:v>-14.25</c:v>
                </c:pt>
                <c:pt idx="3">
                  <c:v>-21.25</c:v>
                </c:pt>
                <c:pt idx="4">
                  <c:v>-18.5</c:v>
                </c:pt>
                <c:pt idx="5">
                  <c:v>-20.25</c:v>
                </c:pt>
                <c:pt idx="6">
                  <c:v>-21.75</c:v>
                </c:pt>
                <c:pt idx="7">
                  <c:v>-22.5</c:v>
                </c:pt>
                <c:pt idx="8">
                  <c:v>-22.75</c:v>
                </c:pt>
                <c:pt idx="9">
                  <c:v>-22.5</c:v>
                </c:pt>
                <c:pt idx="10">
                  <c:v>-27</c:v>
                </c:pt>
                <c:pt idx="11">
                  <c:v>-29</c:v>
                </c:pt>
                <c:pt idx="12">
                  <c:v>-31.5</c:v>
                </c:pt>
                <c:pt idx="13">
                  <c:v>-31.25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Data!$V$132:$V$141</c:f>
              <c:numCache>
                <c:ptCount val="10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</c:numCache>
            </c:numRef>
          </c:xVal>
          <c:yVal>
            <c:numRef>
              <c:f>Data!$Q$132:$Q$141</c:f>
              <c:numCache>
                <c:ptCount val="10"/>
                <c:pt idx="0">
                  <c:v>-40</c:v>
                </c:pt>
                <c:pt idx="1">
                  <c:v>-28</c:v>
                </c:pt>
                <c:pt idx="2">
                  <c:v>-22.5</c:v>
                </c:pt>
                <c:pt idx="3">
                  <c:v>-34</c:v>
                </c:pt>
                <c:pt idx="4">
                  <c:v>-31.5</c:v>
                </c:pt>
                <c:pt idx="5">
                  <c:v>-33</c:v>
                </c:pt>
                <c:pt idx="6">
                  <c:v>-35.5</c:v>
                </c:pt>
                <c:pt idx="7">
                  <c:v>-37</c:v>
                </c:pt>
                <c:pt idx="8">
                  <c:v>-37.5</c:v>
                </c:pt>
                <c:pt idx="9">
                  <c:v>-37.75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Data!$V$132:$V$145</c:f>
              <c:numCache>
                <c:ptCount val="14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</c:numCache>
            </c:numRef>
          </c:xVal>
          <c:yVal>
            <c:numRef>
              <c:f>Data!$S$132:$S$145</c:f>
              <c:numCache>
                <c:ptCount val="14"/>
                <c:pt idx="0">
                  <c:v>-34</c:v>
                </c:pt>
                <c:pt idx="1">
                  <c:v>-21.5</c:v>
                </c:pt>
                <c:pt idx="2">
                  <c:v>-17.25</c:v>
                </c:pt>
                <c:pt idx="3">
                  <c:v>-27.25</c:v>
                </c:pt>
                <c:pt idx="4">
                  <c:v>-24.5</c:v>
                </c:pt>
                <c:pt idx="5">
                  <c:v>-26.75</c:v>
                </c:pt>
                <c:pt idx="6">
                  <c:v>-28.25</c:v>
                </c:pt>
                <c:pt idx="7">
                  <c:v>-29.25</c:v>
                </c:pt>
                <c:pt idx="8">
                  <c:v>-30.25</c:v>
                </c:pt>
                <c:pt idx="9">
                  <c:v>-30.25</c:v>
                </c:pt>
                <c:pt idx="10">
                  <c:v>-44.25</c:v>
                </c:pt>
                <c:pt idx="11">
                  <c:v>-50</c:v>
                </c:pt>
                <c:pt idx="12">
                  <c:v>-57.25</c:v>
                </c:pt>
                <c:pt idx="13">
                  <c:v>-60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Data!$V$133:$V$141</c:f>
              <c:numCache>
                <c:ptCount val="9"/>
                <c:pt idx="0">
                  <c:v>141</c:v>
                </c:pt>
                <c:pt idx="1">
                  <c:v>182</c:v>
                </c:pt>
                <c:pt idx="2">
                  <c:v>38</c:v>
                </c:pt>
                <c:pt idx="3">
                  <c:v>83</c:v>
                </c:pt>
                <c:pt idx="4">
                  <c:v>71</c:v>
                </c:pt>
                <c:pt idx="5">
                  <c:v>33</c:v>
                </c:pt>
                <c:pt idx="6">
                  <c:v>34</c:v>
                </c:pt>
                <c:pt idx="7">
                  <c:v>32</c:v>
                </c:pt>
                <c:pt idx="8">
                  <c:v>30</c:v>
                </c:pt>
              </c:numCache>
            </c:numRef>
          </c:xVal>
          <c:yVal>
            <c:numRef>
              <c:f>Data!$U$133:$U$141</c:f>
              <c:numCache>
                <c:ptCount val="9"/>
                <c:pt idx="0">
                  <c:v>-56.25</c:v>
                </c:pt>
                <c:pt idx="1">
                  <c:v>-53</c:v>
                </c:pt>
                <c:pt idx="2">
                  <c:v>-61</c:v>
                </c:pt>
                <c:pt idx="3">
                  <c:v>-58.25</c:v>
                </c:pt>
                <c:pt idx="4">
                  <c:v>-60.25</c:v>
                </c:pt>
                <c:pt idx="5">
                  <c:v>-61.75</c:v>
                </c:pt>
                <c:pt idx="6">
                  <c:v>-63</c:v>
                </c:pt>
                <c:pt idx="7">
                  <c:v>-63.25</c:v>
                </c:pt>
                <c:pt idx="8">
                  <c:v>-64</c:v>
                </c:pt>
              </c:numCache>
            </c:numRef>
          </c:yVal>
          <c:smooth val="0"/>
        </c:ser>
        <c:axId val="22100666"/>
        <c:axId val="64688267"/>
      </c:scatterChart>
      <c:valAx>
        <c:axId val="2210066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8267"/>
        <c:crossesAt val="-80"/>
        <c:crossBetween val="midCat"/>
        <c:dispUnits/>
      </c:valAx>
      <c:valAx>
        <c:axId val="64688267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00666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Data!$O$147:$O$159</c:f>
              <c:numCache>
                <c:ptCount val="13"/>
                <c:pt idx="0">
                  <c:v>-20</c:v>
                </c:pt>
                <c:pt idx="1">
                  <c:v>-18</c:v>
                </c:pt>
                <c:pt idx="2">
                  <c:v>-18.75</c:v>
                </c:pt>
                <c:pt idx="3">
                  <c:v>-20.25</c:v>
                </c:pt>
                <c:pt idx="4">
                  <c:v>-22.5</c:v>
                </c:pt>
                <c:pt idx="5">
                  <c:v>-24</c:v>
                </c:pt>
                <c:pt idx="6">
                  <c:v>-27</c:v>
                </c:pt>
                <c:pt idx="7">
                  <c:v>-29</c:v>
                </c:pt>
                <c:pt idx="8">
                  <c:v>-30</c:v>
                </c:pt>
                <c:pt idx="9">
                  <c:v>-31</c:v>
                </c:pt>
                <c:pt idx="10">
                  <c:v>-30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Data!$Q$147:$Q$159</c:f>
              <c:numCache>
                <c:ptCount val="13"/>
                <c:pt idx="0">
                  <c:v>-41.75</c:v>
                </c:pt>
                <c:pt idx="1">
                  <c:v>-32.5</c:v>
                </c:pt>
                <c:pt idx="2">
                  <c:v>-33.75</c:v>
                </c:pt>
                <c:pt idx="3">
                  <c:v>-38</c:v>
                </c:pt>
                <c:pt idx="4">
                  <c:v>-42.25</c:v>
                </c:pt>
                <c:pt idx="5">
                  <c:v>-45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Data!$S$147:$S$159</c:f>
              <c:numCache>
                <c:ptCount val="13"/>
                <c:pt idx="0">
                  <c:v>-37.25</c:v>
                </c:pt>
                <c:pt idx="1">
                  <c:v>-25.5</c:v>
                </c:pt>
                <c:pt idx="2">
                  <c:v>-27</c:v>
                </c:pt>
                <c:pt idx="3">
                  <c:v>-31.5</c:v>
                </c:pt>
                <c:pt idx="4">
                  <c:v>-36</c:v>
                </c:pt>
                <c:pt idx="5">
                  <c:v>-38.5</c:v>
                </c:pt>
                <c:pt idx="6">
                  <c:v>-44</c:v>
                </c:pt>
                <c:pt idx="7">
                  <c:v>-49.25</c:v>
                </c:pt>
                <c:pt idx="8">
                  <c:v>-54.5</c:v>
                </c:pt>
                <c:pt idx="9">
                  <c:v>-58.25</c:v>
                </c:pt>
                <c:pt idx="10">
                  <c:v>-60.5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Data!$U$147:$U$159</c:f>
              <c:numCache>
                <c:ptCount val="13"/>
                <c:pt idx="1">
                  <c:v>-60.5</c:v>
                </c:pt>
                <c:pt idx="2">
                  <c:v>-61.75</c:v>
                </c:pt>
                <c:pt idx="3">
                  <c:v>-65.5</c:v>
                </c:pt>
              </c:numCache>
            </c:numRef>
          </c:yVal>
          <c:smooth val="0"/>
        </c:ser>
        <c:axId val="45323492"/>
        <c:axId val="5258245"/>
      </c:scatterChart>
      <c:valAx>
        <c:axId val="4532349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8245"/>
        <c:crossesAt val="-80"/>
        <c:crossBetween val="midCat"/>
        <c:dispUnits/>
      </c:valAx>
      <c:valAx>
        <c:axId val="5258245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23492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Data!$O$160:$O$171</c:f>
              <c:numCache>
                <c:ptCount val="12"/>
                <c:pt idx="0">
                  <c:v>-33.5</c:v>
                </c:pt>
                <c:pt idx="1">
                  <c:v>-29.5</c:v>
                </c:pt>
                <c:pt idx="2">
                  <c:v>-15.25</c:v>
                </c:pt>
                <c:pt idx="3">
                  <c:v>-10.25</c:v>
                </c:pt>
                <c:pt idx="4">
                  <c:v>-14.25</c:v>
                </c:pt>
                <c:pt idx="5">
                  <c:v>-18</c:v>
                </c:pt>
                <c:pt idx="6">
                  <c:v>-19</c:v>
                </c:pt>
                <c:pt idx="7">
                  <c:v>-19.75</c:v>
                </c:pt>
                <c:pt idx="8">
                  <c:v>-19.75</c:v>
                </c:pt>
                <c:pt idx="9">
                  <c:v>-23</c:v>
                </c:pt>
                <c:pt idx="10">
                  <c:v>-27</c:v>
                </c:pt>
                <c:pt idx="11">
                  <c:v>-29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Data!$Q$160:$Q$171</c:f>
              <c:numCache>
                <c:ptCount val="12"/>
                <c:pt idx="2">
                  <c:v>-30.5</c:v>
                </c:pt>
                <c:pt idx="3">
                  <c:v>-12</c:v>
                </c:pt>
                <c:pt idx="4">
                  <c:v>-25.5</c:v>
                </c:pt>
                <c:pt idx="5">
                  <c:v>-31</c:v>
                </c:pt>
                <c:pt idx="6">
                  <c:v>-34.5</c:v>
                </c:pt>
                <c:pt idx="7">
                  <c:v>-35.25</c:v>
                </c:pt>
                <c:pt idx="8">
                  <c:v>-35</c:v>
                </c:pt>
                <c:pt idx="9">
                  <c:v>-45.75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Data!$S$160:$S$171</c:f>
              <c:numCache>
                <c:ptCount val="12"/>
                <c:pt idx="2">
                  <c:v>-25.25</c:v>
                </c:pt>
                <c:pt idx="3">
                  <c:v>-12.5</c:v>
                </c:pt>
                <c:pt idx="4">
                  <c:v>-20.75</c:v>
                </c:pt>
                <c:pt idx="5">
                  <c:v>-26.25</c:v>
                </c:pt>
                <c:pt idx="6">
                  <c:v>-28.25</c:v>
                </c:pt>
                <c:pt idx="7">
                  <c:v>-28.5</c:v>
                </c:pt>
                <c:pt idx="8">
                  <c:v>-28.5</c:v>
                </c:pt>
                <c:pt idx="9">
                  <c:v>-39.5</c:v>
                </c:pt>
                <c:pt idx="10">
                  <c:v>-51.25</c:v>
                </c:pt>
                <c:pt idx="11">
                  <c:v>-57.25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Data!$U$160:$U$171</c:f>
              <c:numCache>
                <c:ptCount val="12"/>
                <c:pt idx="2">
                  <c:v>-67</c:v>
                </c:pt>
                <c:pt idx="3">
                  <c:v>-53.25</c:v>
                </c:pt>
                <c:pt idx="4">
                  <c:v>-58.25</c:v>
                </c:pt>
                <c:pt idx="5">
                  <c:v>-63</c:v>
                </c:pt>
                <c:pt idx="6">
                  <c:v>-64.25</c:v>
                </c:pt>
                <c:pt idx="7">
                  <c:v>-63.5</c:v>
                </c:pt>
                <c:pt idx="8">
                  <c:v>-63</c:v>
                </c:pt>
              </c:numCache>
            </c:numRef>
          </c:yVal>
          <c:smooth val="0"/>
        </c:ser>
        <c:axId val="47324206"/>
        <c:axId val="23264671"/>
      </c:scatterChart>
      <c:valAx>
        <c:axId val="4732420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64671"/>
        <c:crossesAt val="-80"/>
        <c:crossBetween val="midCat"/>
        <c:dispUnits/>
      </c:valAx>
      <c:valAx>
        <c:axId val="23264671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24206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Data!$O$172:$O$186</c:f>
              <c:numCache>
                <c:ptCount val="15"/>
                <c:pt idx="0">
                  <c:v>-19.159999999999997</c:v>
                </c:pt>
                <c:pt idx="1">
                  <c:v>-20.480000000000004</c:v>
                </c:pt>
                <c:pt idx="2">
                  <c:v>-19</c:v>
                </c:pt>
                <c:pt idx="3">
                  <c:v>-18.5</c:v>
                </c:pt>
                <c:pt idx="4">
                  <c:v>-19.25</c:v>
                </c:pt>
                <c:pt idx="5">
                  <c:v>-20</c:v>
                </c:pt>
                <c:pt idx="6">
                  <c:v>-18.75</c:v>
                </c:pt>
                <c:pt idx="7">
                  <c:v>-17.75</c:v>
                </c:pt>
                <c:pt idx="8">
                  <c:v>-17</c:v>
                </c:pt>
                <c:pt idx="9">
                  <c:v>-22</c:v>
                </c:pt>
                <c:pt idx="10">
                  <c:v>-21</c:v>
                </c:pt>
                <c:pt idx="11">
                  <c:v>-22.5</c:v>
                </c:pt>
                <c:pt idx="12">
                  <c:v>-21.5</c:v>
                </c:pt>
                <c:pt idx="13">
                  <c:v>-25.75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Data!$Q$172:$Q$186</c:f>
              <c:numCache>
                <c:ptCount val="15"/>
                <c:pt idx="0">
                  <c:v>-41.1</c:v>
                </c:pt>
                <c:pt idx="1">
                  <c:v>-42.17999999999999</c:v>
                </c:pt>
                <c:pt idx="2">
                  <c:v>-39.75</c:v>
                </c:pt>
                <c:pt idx="3">
                  <c:v>-37.75</c:v>
                </c:pt>
                <c:pt idx="4">
                  <c:v>-38.75</c:v>
                </c:pt>
                <c:pt idx="5">
                  <c:v>-40</c:v>
                </c:pt>
                <c:pt idx="6">
                  <c:v>-36.75</c:v>
                </c:pt>
                <c:pt idx="7">
                  <c:v>-35.75</c:v>
                </c:pt>
                <c:pt idx="8">
                  <c:v>-34.25</c:v>
                </c:pt>
                <c:pt idx="9">
                  <c:v>-41</c:v>
                </c:pt>
                <c:pt idx="10">
                  <c:v>-41.5</c:v>
                </c:pt>
                <c:pt idx="11">
                  <c:v>-43.25</c:v>
                </c:pt>
                <c:pt idx="12">
                  <c:v>-42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Data!$S$172:$S$186</c:f>
              <c:numCache>
                <c:ptCount val="15"/>
                <c:pt idx="0">
                  <c:v>-36.32</c:v>
                </c:pt>
                <c:pt idx="1">
                  <c:v>-38.36</c:v>
                </c:pt>
                <c:pt idx="2">
                  <c:v>-35.25</c:v>
                </c:pt>
                <c:pt idx="3">
                  <c:v>-33.5</c:v>
                </c:pt>
                <c:pt idx="4">
                  <c:v>-34.25</c:v>
                </c:pt>
                <c:pt idx="5">
                  <c:v>-35.5</c:v>
                </c:pt>
                <c:pt idx="6">
                  <c:v>-31.75</c:v>
                </c:pt>
                <c:pt idx="7">
                  <c:v>-30.5</c:v>
                </c:pt>
                <c:pt idx="8">
                  <c:v>-29</c:v>
                </c:pt>
                <c:pt idx="9">
                  <c:v>-36.5</c:v>
                </c:pt>
                <c:pt idx="10">
                  <c:v>-36.5</c:v>
                </c:pt>
                <c:pt idx="11">
                  <c:v>-38.75</c:v>
                </c:pt>
                <c:pt idx="12">
                  <c:v>-40</c:v>
                </c:pt>
                <c:pt idx="13">
                  <c:v>-44</c:v>
                </c:pt>
                <c:pt idx="14">
                  <c:v>-45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Data!$V$172:$V$186</c:f>
              <c:numCache>
                <c:ptCount val="15"/>
                <c:pt idx="0">
                  <c:v>107</c:v>
                </c:pt>
                <c:pt idx="1">
                  <c:v>72</c:v>
                </c:pt>
                <c:pt idx="2">
                  <c:v>98</c:v>
                </c:pt>
                <c:pt idx="3">
                  <c:v>95</c:v>
                </c:pt>
                <c:pt idx="4">
                  <c:v>76</c:v>
                </c:pt>
                <c:pt idx="5">
                  <c:v>71</c:v>
                </c:pt>
                <c:pt idx="6">
                  <c:v>81</c:v>
                </c:pt>
                <c:pt idx="7">
                  <c:v>109</c:v>
                </c:pt>
                <c:pt idx="8">
                  <c:v>123</c:v>
                </c:pt>
                <c:pt idx="9">
                  <c:v>56</c:v>
                </c:pt>
                <c:pt idx="10">
                  <c:v>60</c:v>
                </c:pt>
                <c:pt idx="11">
                  <c:v>45</c:v>
                </c:pt>
                <c:pt idx="12">
                  <c:v>40</c:v>
                </c:pt>
                <c:pt idx="13">
                  <c:v>28</c:v>
                </c:pt>
                <c:pt idx="14">
                  <c:v>40</c:v>
                </c:pt>
              </c:numCache>
            </c:numRef>
          </c:xVal>
          <c:yVal>
            <c:numRef>
              <c:f>Data!$U$172:$U$186</c:f>
              <c:numCache>
                <c:ptCount val="15"/>
                <c:pt idx="6">
                  <c:v>-67.5</c:v>
                </c:pt>
                <c:pt idx="7">
                  <c:v>-66.5</c:v>
                </c:pt>
                <c:pt idx="8">
                  <c:v>-64.25</c:v>
                </c:pt>
              </c:numCache>
            </c:numRef>
          </c:yVal>
          <c:smooth val="0"/>
        </c:ser>
        <c:axId val="8055448"/>
        <c:axId val="5390169"/>
      </c:scatterChart>
      <c:valAx>
        <c:axId val="805544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0169"/>
        <c:crossesAt val="-80"/>
        <c:crossBetween val="midCat"/>
        <c:dispUnits/>
      </c:valAx>
      <c:valAx>
        <c:axId val="5390169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55448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Data!$O$187:$O$193</c:f>
              <c:numCache>
                <c:ptCount val="7"/>
                <c:pt idx="0">
                  <c:v>-18.25</c:v>
                </c:pt>
                <c:pt idx="1">
                  <c:v>-12.25</c:v>
                </c:pt>
                <c:pt idx="2">
                  <c:v>-18</c:v>
                </c:pt>
                <c:pt idx="3">
                  <c:v>-20.25</c:v>
                </c:pt>
                <c:pt idx="4">
                  <c:v>-20.5</c:v>
                </c:pt>
                <c:pt idx="5">
                  <c:v>-21.25</c:v>
                </c:pt>
                <c:pt idx="6">
                  <c:v>-24.5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Data!$Q$187:$Q$193</c:f>
              <c:numCache>
                <c:ptCount val="7"/>
                <c:pt idx="0">
                  <c:v>-43.5</c:v>
                </c:pt>
                <c:pt idx="1">
                  <c:v>-29.75</c:v>
                </c:pt>
                <c:pt idx="2">
                  <c:v>-38.75</c:v>
                </c:pt>
                <c:pt idx="3">
                  <c:v>-40.75</c:v>
                </c:pt>
                <c:pt idx="5">
                  <c:v>-43.25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Data!$S$187:$S$193</c:f>
              <c:numCache>
                <c:ptCount val="7"/>
                <c:pt idx="0">
                  <c:v>-41.75</c:v>
                </c:pt>
                <c:pt idx="1">
                  <c:v>-25.75</c:v>
                </c:pt>
                <c:pt idx="2">
                  <c:v>-34.25</c:v>
                </c:pt>
                <c:pt idx="3">
                  <c:v>-36.75</c:v>
                </c:pt>
                <c:pt idx="4">
                  <c:v>-37</c:v>
                </c:pt>
                <c:pt idx="5">
                  <c:v>-39.25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Data!$V$187:$V$193</c:f>
              <c:numCache>
                <c:ptCount val="7"/>
                <c:pt idx="0">
                  <c:v>181</c:v>
                </c:pt>
                <c:pt idx="1">
                  <c:v>265</c:v>
                </c:pt>
                <c:pt idx="2">
                  <c:v>96</c:v>
                </c:pt>
                <c:pt idx="3">
                  <c:v>55</c:v>
                </c:pt>
                <c:pt idx="4">
                  <c:v>49</c:v>
                </c:pt>
                <c:pt idx="5">
                  <c:v>45</c:v>
                </c:pt>
                <c:pt idx="6">
                  <c:v>38</c:v>
                </c:pt>
              </c:numCache>
            </c:numRef>
          </c:xVal>
          <c:yVal>
            <c:numRef>
              <c:f>Data!$U$187:$U$193</c:f>
              <c:numCache>
                <c:ptCount val="7"/>
                <c:pt idx="1">
                  <c:v>-60.25</c:v>
                </c:pt>
              </c:numCache>
            </c:numRef>
          </c:yVal>
          <c:smooth val="0"/>
        </c:ser>
        <c:axId val="48511522"/>
        <c:axId val="33950515"/>
      </c:scatterChart>
      <c:valAx>
        <c:axId val="4851152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50515"/>
        <c:crossesAt val="-80"/>
        <c:crossBetween val="midCat"/>
        <c:dispUnits/>
      </c:valAx>
      <c:valAx>
        <c:axId val="33950515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11522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C1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Data!$O$194:$O$207</c:f>
              <c:numCache>
                <c:ptCount val="14"/>
                <c:pt idx="0">
                  <c:v>-20</c:v>
                </c:pt>
                <c:pt idx="1">
                  <c:v>-13.5</c:v>
                </c:pt>
                <c:pt idx="2">
                  <c:v>-9</c:v>
                </c:pt>
                <c:pt idx="3">
                  <c:v>-9.75</c:v>
                </c:pt>
                <c:pt idx="4">
                  <c:v>0</c:v>
                </c:pt>
                <c:pt idx="5">
                  <c:v>-10.5</c:v>
                </c:pt>
                <c:pt idx="6">
                  <c:v>-11</c:v>
                </c:pt>
                <c:pt idx="7">
                  <c:v>-11.75</c:v>
                </c:pt>
                <c:pt idx="8">
                  <c:v>-16.75</c:v>
                </c:pt>
                <c:pt idx="9">
                  <c:v>-15.5</c:v>
                </c:pt>
                <c:pt idx="10">
                  <c:v>-14</c:v>
                </c:pt>
                <c:pt idx="11">
                  <c:v>-16.5</c:v>
                </c:pt>
                <c:pt idx="12">
                  <c:v>-17.25</c:v>
                </c:pt>
                <c:pt idx="13">
                  <c:v>-19.25</c:v>
                </c:pt>
              </c:numCache>
            </c:numRef>
          </c:yVal>
          <c:smooth val="0"/>
        </c:ser>
        <c:ser>
          <c:idx val="2"/>
          <c:order val="1"/>
          <c:tx>
            <c:v>C2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Data!$Q$194:$Q$207</c:f>
              <c:numCache>
                <c:ptCount val="14"/>
                <c:pt idx="0">
                  <c:v>-37.5</c:v>
                </c:pt>
                <c:pt idx="1">
                  <c:v>-30</c:v>
                </c:pt>
                <c:pt idx="2">
                  <c:v>-23</c:v>
                </c:pt>
                <c:pt idx="3">
                  <c:v>-26.75</c:v>
                </c:pt>
                <c:pt idx="4">
                  <c:v>-23</c:v>
                </c:pt>
                <c:pt idx="5">
                  <c:v>-27</c:v>
                </c:pt>
                <c:pt idx="6">
                  <c:v>-28</c:v>
                </c:pt>
                <c:pt idx="7">
                  <c:v>-28.75</c:v>
                </c:pt>
                <c:pt idx="8">
                  <c:v>-32.5</c:v>
                </c:pt>
                <c:pt idx="9">
                  <c:v>-32.25</c:v>
                </c:pt>
                <c:pt idx="10">
                  <c:v>-30.5</c:v>
                </c:pt>
                <c:pt idx="11">
                  <c:v>-32.75</c:v>
                </c:pt>
                <c:pt idx="12">
                  <c:v>-34.25</c:v>
                </c:pt>
                <c:pt idx="13">
                  <c:v>-39.75</c:v>
                </c:pt>
              </c:numCache>
            </c:numRef>
          </c:yVal>
          <c:smooth val="0"/>
        </c:ser>
        <c:ser>
          <c:idx val="1"/>
          <c:order val="2"/>
          <c:tx>
            <c:v>C3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Data!$S$194:$S$207</c:f>
              <c:numCache>
                <c:ptCount val="14"/>
                <c:pt idx="0">
                  <c:v>-32.5</c:v>
                </c:pt>
                <c:pt idx="1">
                  <c:v>-25.5</c:v>
                </c:pt>
                <c:pt idx="2">
                  <c:v>-18.25</c:v>
                </c:pt>
                <c:pt idx="3">
                  <c:v>-23</c:v>
                </c:pt>
                <c:pt idx="4">
                  <c:v>-19.25</c:v>
                </c:pt>
                <c:pt idx="5">
                  <c:v>-22.75</c:v>
                </c:pt>
                <c:pt idx="6">
                  <c:v>-24</c:v>
                </c:pt>
                <c:pt idx="7">
                  <c:v>-24.75</c:v>
                </c:pt>
                <c:pt idx="8">
                  <c:v>-28</c:v>
                </c:pt>
                <c:pt idx="9">
                  <c:v>-27.25</c:v>
                </c:pt>
                <c:pt idx="10">
                  <c:v>-26.25</c:v>
                </c:pt>
                <c:pt idx="11">
                  <c:v>-28.25</c:v>
                </c:pt>
                <c:pt idx="12">
                  <c:v>-29.5</c:v>
                </c:pt>
                <c:pt idx="13">
                  <c:v>-34.75</c:v>
                </c:pt>
              </c:numCache>
            </c:numRef>
          </c:yVal>
          <c:smooth val="0"/>
        </c:ser>
        <c:ser>
          <c:idx val="0"/>
          <c:order val="3"/>
          <c:tx>
            <c:v>C4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Data!$V$194:$V$207</c:f>
              <c:numCache>
                <c:ptCount val="14"/>
                <c:pt idx="0">
                  <c:v>37</c:v>
                </c:pt>
                <c:pt idx="1">
                  <c:v>185</c:v>
                </c:pt>
                <c:pt idx="2">
                  <c:v>428</c:v>
                </c:pt>
                <c:pt idx="3">
                  <c:v>284</c:v>
                </c:pt>
                <c:pt idx="4">
                  <c:v>399</c:v>
                </c:pt>
                <c:pt idx="5">
                  <c:v>274</c:v>
                </c:pt>
                <c:pt idx="6">
                  <c:v>218</c:v>
                </c:pt>
                <c:pt idx="7">
                  <c:v>180</c:v>
                </c:pt>
                <c:pt idx="8">
                  <c:v>103</c:v>
                </c:pt>
                <c:pt idx="9">
                  <c:v>136</c:v>
                </c:pt>
                <c:pt idx="10">
                  <c:v>157</c:v>
                </c:pt>
                <c:pt idx="11">
                  <c:v>102</c:v>
                </c:pt>
                <c:pt idx="12">
                  <c:v>70</c:v>
                </c:pt>
                <c:pt idx="13">
                  <c:v>42</c:v>
                </c:pt>
              </c:numCache>
            </c:numRef>
          </c:xVal>
          <c:yVal>
            <c:numRef>
              <c:f>Data!$U$194:$U$207</c:f>
              <c:numCache>
                <c:ptCount val="14"/>
                <c:pt idx="1">
                  <c:v>-59.75</c:v>
                </c:pt>
                <c:pt idx="2">
                  <c:v>-52</c:v>
                </c:pt>
                <c:pt idx="3">
                  <c:v>-56.25</c:v>
                </c:pt>
                <c:pt idx="4">
                  <c:v>-52.5</c:v>
                </c:pt>
                <c:pt idx="5">
                  <c:v>-55.75</c:v>
                </c:pt>
                <c:pt idx="6">
                  <c:v>-57.25</c:v>
                </c:pt>
                <c:pt idx="7">
                  <c:v>-57.5</c:v>
                </c:pt>
                <c:pt idx="8">
                  <c:v>-60.25</c:v>
                </c:pt>
                <c:pt idx="9">
                  <c:v>-60.25</c:v>
                </c:pt>
                <c:pt idx="10">
                  <c:v>-59</c:v>
                </c:pt>
                <c:pt idx="11">
                  <c:v>-61.25</c:v>
                </c:pt>
                <c:pt idx="12">
                  <c:v>-62.75</c:v>
                </c:pt>
              </c:numCache>
            </c:numRef>
          </c:yVal>
          <c:smooth val="0"/>
        </c:ser>
        <c:axId val="37119180"/>
        <c:axId val="65637165"/>
      </c:scatterChart>
      <c:valAx>
        <c:axId val="3711918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37165"/>
        <c:crossesAt val="-80"/>
        <c:crossBetween val="midCat"/>
        <c:dispUnits/>
      </c:valAx>
      <c:valAx>
        <c:axId val="65637165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19180"/>
        <c:crossesAt val="-7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724"/>
          <c:h val="0.87875"/>
        </c:manualLayout>
      </c:layout>
      <c:lineChart>
        <c:grouping val="standard"/>
        <c:varyColors val="0"/>
        <c:ser>
          <c:idx val="2"/>
          <c:order val="0"/>
          <c:tx>
            <c:v>B1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Data!$G$3:$G$207</c:f>
              <c:numCache>
                <c:ptCount val="205"/>
                <c:pt idx="0">
                  <c:v>-3</c:v>
                </c:pt>
                <c:pt idx="1">
                  <c:v>-6</c:v>
                </c:pt>
                <c:pt idx="2">
                  <c:v>-9.5</c:v>
                </c:pt>
                <c:pt idx="3">
                  <c:v>-8.5</c:v>
                </c:pt>
                <c:pt idx="4">
                  <c:v>-13.5</c:v>
                </c:pt>
                <c:pt idx="5">
                  <c:v>-14.5</c:v>
                </c:pt>
                <c:pt idx="6">
                  <c:v>-19</c:v>
                </c:pt>
                <c:pt idx="7">
                  <c:v>-21.5</c:v>
                </c:pt>
                <c:pt idx="8">
                  <c:v>-19.25</c:v>
                </c:pt>
                <c:pt idx="9">
                  <c:v>-24.5</c:v>
                </c:pt>
                <c:pt idx="10">
                  <c:v>-26.5</c:v>
                </c:pt>
                <c:pt idx="11">
                  <c:v>-26</c:v>
                </c:pt>
                <c:pt idx="12">
                  <c:v>-28.25</c:v>
                </c:pt>
                <c:pt idx="13">
                  <c:v>-28.75</c:v>
                </c:pt>
                <c:pt idx="14">
                  <c:v>-31</c:v>
                </c:pt>
                <c:pt idx="15">
                  <c:v>-31.5</c:v>
                </c:pt>
                <c:pt idx="16">
                  <c:v>-31.5</c:v>
                </c:pt>
                <c:pt idx="17">
                  <c:v>-32.5</c:v>
                </c:pt>
                <c:pt idx="18">
                  <c:v>-32</c:v>
                </c:pt>
                <c:pt idx="19">
                  <c:v>-33.25</c:v>
                </c:pt>
                <c:pt idx="20">
                  <c:v>-34.5</c:v>
                </c:pt>
                <c:pt idx="21">
                  <c:v>-32</c:v>
                </c:pt>
                <c:pt idx="22">
                  <c:v>-31.75</c:v>
                </c:pt>
                <c:pt idx="23">
                  <c:v>-33.75</c:v>
                </c:pt>
                <c:pt idx="24">
                  <c:v>-33.75</c:v>
                </c:pt>
                <c:pt idx="25">
                  <c:v>-14.25</c:v>
                </c:pt>
                <c:pt idx="26">
                  <c:v>-22.25</c:v>
                </c:pt>
                <c:pt idx="27">
                  <c:v>-24</c:v>
                </c:pt>
                <c:pt idx="28">
                  <c:v>-25</c:v>
                </c:pt>
                <c:pt idx="29">
                  <c:v>-28.5</c:v>
                </c:pt>
                <c:pt idx="30">
                  <c:v>-28.75</c:v>
                </c:pt>
                <c:pt idx="31">
                  <c:v>-33.25</c:v>
                </c:pt>
                <c:pt idx="32">
                  <c:v>-32</c:v>
                </c:pt>
                <c:pt idx="33">
                  <c:v>-33.25</c:v>
                </c:pt>
                <c:pt idx="34">
                  <c:v>-33.5</c:v>
                </c:pt>
                <c:pt idx="35">
                  <c:v>-33.5</c:v>
                </c:pt>
                <c:pt idx="36">
                  <c:v>-34.75</c:v>
                </c:pt>
                <c:pt idx="37">
                  <c:v>-34.25</c:v>
                </c:pt>
                <c:pt idx="38">
                  <c:v>-35.5</c:v>
                </c:pt>
                <c:pt idx="39">
                  <c:v>-37.25</c:v>
                </c:pt>
                <c:pt idx="41">
                  <c:v>-28.5</c:v>
                </c:pt>
                <c:pt idx="42">
                  <c:v>-35</c:v>
                </c:pt>
                <c:pt idx="43">
                  <c:v>-31</c:v>
                </c:pt>
                <c:pt idx="44">
                  <c:v>-31.25</c:v>
                </c:pt>
                <c:pt idx="45">
                  <c:v>-25</c:v>
                </c:pt>
                <c:pt idx="46">
                  <c:v>-24.5</c:v>
                </c:pt>
                <c:pt idx="47">
                  <c:v>-24.25</c:v>
                </c:pt>
                <c:pt idx="48">
                  <c:v>-23</c:v>
                </c:pt>
                <c:pt idx="49">
                  <c:v>-24.25</c:v>
                </c:pt>
                <c:pt idx="50">
                  <c:v>-29</c:v>
                </c:pt>
                <c:pt idx="51">
                  <c:v>-22.5</c:v>
                </c:pt>
                <c:pt idx="52">
                  <c:v>-23</c:v>
                </c:pt>
                <c:pt idx="53">
                  <c:v>-26</c:v>
                </c:pt>
                <c:pt idx="54">
                  <c:v>-28.5</c:v>
                </c:pt>
                <c:pt idx="55">
                  <c:v>-33</c:v>
                </c:pt>
                <c:pt idx="56">
                  <c:v>-30.25</c:v>
                </c:pt>
                <c:pt idx="57">
                  <c:v>-32.75</c:v>
                </c:pt>
                <c:pt idx="58">
                  <c:v>-30</c:v>
                </c:pt>
                <c:pt idx="59">
                  <c:v>-35.75</c:v>
                </c:pt>
                <c:pt idx="60">
                  <c:v>-36.25</c:v>
                </c:pt>
                <c:pt idx="61">
                  <c:v>-38</c:v>
                </c:pt>
                <c:pt idx="62">
                  <c:v>-38</c:v>
                </c:pt>
                <c:pt idx="63">
                  <c:v>-38.5</c:v>
                </c:pt>
                <c:pt idx="64">
                  <c:v>-39</c:v>
                </c:pt>
                <c:pt idx="65">
                  <c:v>-40</c:v>
                </c:pt>
                <c:pt idx="66">
                  <c:v>-40</c:v>
                </c:pt>
                <c:pt idx="67">
                  <c:v>-39.75</c:v>
                </c:pt>
                <c:pt idx="68">
                  <c:v>-37.25</c:v>
                </c:pt>
                <c:pt idx="69">
                  <c:v>-34.5</c:v>
                </c:pt>
                <c:pt idx="70">
                  <c:v>-22.75</c:v>
                </c:pt>
                <c:pt idx="71">
                  <c:v>-19.5</c:v>
                </c:pt>
                <c:pt idx="72">
                  <c:v>-17</c:v>
                </c:pt>
                <c:pt idx="73">
                  <c:v>-19.25</c:v>
                </c:pt>
                <c:pt idx="74">
                  <c:v>-20</c:v>
                </c:pt>
                <c:pt idx="75">
                  <c:v>-22.25</c:v>
                </c:pt>
                <c:pt idx="76">
                  <c:v>-25</c:v>
                </c:pt>
                <c:pt idx="77">
                  <c:v>-32.5</c:v>
                </c:pt>
                <c:pt idx="78">
                  <c:v>-32.5</c:v>
                </c:pt>
                <c:pt idx="79">
                  <c:v>-39</c:v>
                </c:pt>
                <c:pt idx="80">
                  <c:v>-39.75</c:v>
                </c:pt>
                <c:pt idx="81">
                  <c:v>-40.75</c:v>
                </c:pt>
                <c:pt idx="82">
                  <c:v>-34</c:v>
                </c:pt>
                <c:pt idx="83">
                  <c:v>-30.75</c:v>
                </c:pt>
                <c:pt idx="84">
                  <c:v>-26.5</c:v>
                </c:pt>
                <c:pt idx="85">
                  <c:v>-29</c:v>
                </c:pt>
                <c:pt idx="86">
                  <c:v>-26</c:v>
                </c:pt>
                <c:pt idx="87">
                  <c:v>-24.75</c:v>
                </c:pt>
                <c:pt idx="88">
                  <c:v>-23.5</c:v>
                </c:pt>
                <c:pt idx="89">
                  <c:v>-24.25</c:v>
                </c:pt>
                <c:pt idx="90">
                  <c:v>-22.25</c:v>
                </c:pt>
                <c:pt idx="91">
                  <c:v>-22.25</c:v>
                </c:pt>
                <c:pt idx="92">
                  <c:v>-23.75</c:v>
                </c:pt>
                <c:pt idx="93">
                  <c:v>-23</c:v>
                </c:pt>
                <c:pt idx="94">
                  <c:v>-24.5</c:v>
                </c:pt>
                <c:pt idx="95">
                  <c:v>-27.5</c:v>
                </c:pt>
                <c:pt idx="96">
                  <c:v>-29</c:v>
                </c:pt>
                <c:pt idx="97">
                  <c:v>-30.5</c:v>
                </c:pt>
                <c:pt idx="98">
                  <c:v>-31.75</c:v>
                </c:pt>
                <c:pt idx="99">
                  <c:v>-34.5</c:v>
                </c:pt>
                <c:pt idx="100">
                  <c:v>-35.25</c:v>
                </c:pt>
                <c:pt idx="101">
                  <c:v>-37</c:v>
                </c:pt>
                <c:pt idx="102">
                  <c:v>-38</c:v>
                </c:pt>
                <c:pt idx="103">
                  <c:v>-39.75</c:v>
                </c:pt>
                <c:pt idx="104">
                  <c:v>-41.75</c:v>
                </c:pt>
                <c:pt idx="105">
                  <c:v>-39.75</c:v>
                </c:pt>
                <c:pt idx="106">
                  <c:v>-41.5</c:v>
                </c:pt>
                <c:pt idx="107">
                  <c:v>-40.75</c:v>
                </c:pt>
                <c:pt idx="108">
                  <c:v>-42.75</c:v>
                </c:pt>
                <c:pt idx="109">
                  <c:v>-34.75</c:v>
                </c:pt>
                <c:pt idx="110">
                  <c:v>-30.5</c:v>
                </c:pt>
                <c:pt idx="111">
                  <c:v>-28.25</c:v>
                </c:pt>
                <c:pt idx="112">
                  <c:v>-27.25</c:v>
                </c:pt>
                <c:pt idx="113">
                  <c:v>-29</c:v>
                </c:pt>
                <c:pt idx="114">
                  <c:v>-28.5</c:v>
                </c:pt>
                <c:pt idx="115">
                  <c:v>-28.25</c:v>
                </c:pt>
                <c:pt idx="116">
                  <c:v>-31.5</c:v>
                </c:pt>
                <c:pt idx="117">
                  <c:v>-29.5</c:v>
                </c:pt>
                <c:pt idx="118">
                  <c:v>-31</c:v>
                </c:pt>
                <c:pt idx="119">
                  <c:v>-32.25</c:v>
                </c:pt>
                <c:pt idx="120">
                  <c:v>-34.75</c:v>
                </c:pt>
                <c:pt idx="121">
                  <c:v>-36</c:v>
                </c:pt>
                <c:pt idx="122">
                  <c:v>-37</c:v>
                </c:pt>
                <c:pt idx="123">
                  <c:v>-38</c:v>
                </c:pt>
                <c:pt idx="124">
                  <c:v>-38.25</c:v>
                </c:pt>
                <c:pt idx="125">
                  <c:v>-38.75</c:v>
                </c:pt>
                <c:pt idx="126">
                  <c:v>-40.5</c:v>
                </c:pt>
                <c:pt idx="127">
                  <c:v>-42.75</c:v>
                </c:pt>
                <c:pt idx="128">
                  <c:v>-45.5</c:v>
                </c:pt>
                <c:pt idx="129">
                  <c:v>-43.75</c:v>
                </c:pt>
                <c:pt idx="130">
                  <c:v>-32.5</c:v>
                </c:pt>
                <c:pt idx="131">
                  <c:v>-28</c:v>
                </c:pt>
                <c:pt idx="132">
                  <c:v>-41.25</c:v>
                </c:pt>
                <c:pt idx="133">
                  <c:v>-38</c:v>
                </c:pt>
                <c:pt idx="134">
                  <c:v>-40.75</c:v>
                </c:pt>
                <c:pt idx="135">
                  <c:v>-43.25</c:v>
                </c:pt>
                <c:pt idx="136">
                  <c:v>-44.25</c:v>
                </c:pt>
                <c:pt idx="137">
                  <c:v>-45</c:v>
                </c:pt>
                <c:pt idx="138">
                  <c:v>-45.25</c:v>
                </c:pt>
                <c:pt idx="139">
                  <c:v>-62.75</c:v>
                </c:pt>
                <c:pt idx="140">
                  <c:v>-73</c:v>
                </c:pt>
                <c:pt idx="141">
                  <c:v>-77</c:v>
                </c:pt>
                <c:pt idx="142">
                  <c:v>-77</c:v>
                </c:pt>
                <c:pt idx="144">
                  <c:v>-38.5</c:v>
                </c:pt>
                <c:pt idx="145">
                  <c:v>-36.5</c:v>
                </c:pt>
                <c:pt idx="146">
                  <c:v>-38.75</c:v>
                </c:pt>
                <c:pt idx="147">
                  <c:v>-43.75</c:v>
                </c:pt>
                <c:pt idx="148">
                  <c:v>-49.25</c:v>
                </c:pt>
                <c:pt idx="149">
                  <c:v>-53.75</c:v>
                </c:pt>
                <c:pt idx="150">
                  <c:v>-63.75</c:v>
                </c:pt>
                <c:pt idx="151">
                  <c:v>-72</c:v>
                </c:pt>
                <c:pt idx="152">
                  <c:v>-81.25</c:v>
                </c:pt>
                <c:pt idx="153">
                  <c:v>-85.25</c:v>
                </c:pt>
                <c:pt idx="154">
                  <c:v>-74.25</c:v>
                </c:pt>
                <c:pt idx="158">
                  <c:v>-60.5</c:v>
                </c:pt>
                <c:pt idx="159">
                  <c:v>-27.75</c:v>
                </c:pt>
                <c:pt idx="160">
                  <c:v>-18.5</c:v>
                </c:pt>
                <c:pt idx="161">
                  <c:v>-26.25</c:v>
                </c:pt>
                <c:pt idx="162">
                  <c:v>-33.5</c:v>
                </c:pt>
                <c:pt idx="163">
                  <c:v>-38.25</c:v>
                </c:pt>
                <c:pt idx="164">
                  <c:v>-40</c:v>
                </c:pt>
                <c:pt idx="165">
                  <c:v>-40.75</c:v>
                </c:pt>
                <c:pt idx="166">
                  <c:v>-59</c:v>
                </c:pt>
                <c:pt idx="167">
                  <c:v>-72.25</c:v>
                </c:pt>
                <c:pt idx="168">
                  <c:v>-82</c:v>
                </c:pt>
                <c:pt idx="169">
                  <c:v>-42.16</c:v>
                </c:pt>
                <c:pt idx="170">
                  <c:v>-44.32000000000001</c:v>
                </c:pt>
                <c:pt idx="171">
                  <c:v>-41.75</c:v>
                </c:pt>
                <c:pt idx="172">
                  <c:v>-40.5</c:v>
                </c:pt>
                <c:pt idx="173">
                  <c:v>-42.25</c:v>
                </c:pt>
                <c:pt idx="174">
                  <c:v>-43.75</c:v>
                </c:pt>
                <c:pt idx="175">
                  <c:v>-41</c:v>
                </c:pt>
                <c:pt idx="176">
                  <c:v>-37</c:v>
                </c:pt>
                <c:pt idx="177">
                  <c:v>-37.75</c:v>
                </c:pt>
                <c:pt idx="178">
                  <c:v>-48.5</c:v>
                </c:pt>
                <c:pt idx="179">
                  <c:v>-50</c:v>
                </c:pt>
                <c:pt idx="180">
                  <c:v>-53</c:v>
                </c:pt>
                <c:pt idx="181">
                  <c:v>-53</c:v>
                </c:pt>
                <c:pt idx="182">
                  <c:v>-60.5</c:v>
                </c:pt>
                <c:pt idx="183">
                  <c:v>-64</c:v>
                </c:pt>
                <c:pt idx="184">
                  <c:v>-36.75</c:v>
                </c:pt>
                <c:pt idx="185">
                  <c:v>-26.5</c:v>
                </c:pt>
                <c:pt idx="186">
                  <c:v>-42.75</c:v>
                </c:pt>
                <c:pt idx="187">
                  <c:v>-45.75</c:v>
                </c:pt>
                <c:pt idx="188">
                  <c:v>-47</c:v>
                </c:pt>
                <c:pt idx="191">
                  <c:v>-48.75</c:v>
                </c:pt>
                <c:pt idx="192">
                  <c:v>-32.5</c:v>
                </c:pt>
                <c:pt idx="193">
                  <c:v>-16.75</c:v>
                </c:pt>
                <c:pt idx="194">
                  <c:v>-27</c:v>
                </c:pt>
                <c:pt idx="195">
                  <c:v>-24</c:v>
                </c:pt>
                <c:pt idx="196">
                  <c:v>-28.5</c:v>
                </c:pt>
                <c:pt idx="197">
                  <c:v>-31.75</c:v>
                </c:pt>
                <c:pt idx="198">
                  <c:v>-33.25</c:v>
                </c:pt>
                <c:pt idx="199">
                  <c:v>-38</c:v>
                </c:pt>
                <c:pt idx="200">
                  <c:v>-37</c:v>
                </c:pt>
                <c:pt idx="201">
                  <c:v>-35.75</c:v>
                </c:pt>
                <c:pt idx="202">
                  <c:v>-39.5</c:v>
                </c:pt>
                <c:pt idx="203">
                  <c:v>-41.5</c:v>
                </c:pt>
                <c:pt idx="204">
                  <c:v>-47.25</c:v>
                </c:pt>
              </c:numCache>
            </c:numRef>
          </c:val>
          <c:smooth val="0"/>
        </c:ser>
        <c:ser>
          <c:idx val="0"/>
          <c:order val="1"/>
          <c:tx>
            <c:v>B2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Data!$I$3:$I$207</c:f>
              <c:numCache>
                <c:ptCount val="205"/>
                <c:pt idx="0">
                  <c:v>-54.5</c:v>
                </c:pt>
                <c:pt idx="1">
                  <c:v>-57</c:v>
                </c:pt>
                <c:pt idx="2">
                  <c:v>-62</c:v>
                </c:pt>
                <c:pt idx="3">
                  <c:v>-60.5</c:v>
                </c:pt>
                <c:pt idx="4">
                  <c:v>-66</c:v>
                </c:pt>
                <c:pt idx="5">
                  <c:v>-66.5</c:v>
                </c:pt>
                <c:pt idx="6">
                  <c:v>-71</c:v>
                </c:pt>
                <c:pt idx="7">
                  <c:v>-74.5</c:v>
                </c:pt>
                <c:pt idx="8">
                  <c:v>-71.5</c:v>
                </c:pt>
                <c:pt idx="9">
                  <c:v>-79</c:v>
                </c:pt>
                <c:pt idx="10">
                  <c:v>-81</c:v>
                </c:pt>
                <c:pt idx="11">
                  <c:v>-80.5</c:v>
                </c:pt>
                <c:pt idx="12">
                  <c:v>-82.5</c:v>
                </c:pt>
                <c:pt idx="13">
                  <c:v>-83</c:v>
                </c:pt>
                <c:pt idx="14">
                  <c:v>-85.5</c:v>
                </c:pt>
                <c:pt idx="15">
                  <c:v>-86.75</c:v>
                </c:pt>
                <c:pt idx="16">
                  <c:v>-87</c:v>
                </c:pt>
                <c:pt idx="17">
                  <c:v>-88.5</c:v>
                </c:pt>
                <c:pt idx="18">
                  <c:v>-88.5</c:v>
                </c:pt>
                <c:pt idx="19">
                  <c:v>-90.25</c:v>
                </c:pt>
                <c:pt idx="20">
                  <c:v>-90</c:v>
                </c:pt>
                <c:pt idx="25">
                  <c:v>-64.5</c:v>
                </c:pt>
                <c:pt idx="26">
                  <c:v>-72.75</c:v>
                </c:pt>
                <c:pt idx="27">
                  <c:v>-75</c:v>
                </c:pt>
                <c:pt idx="28">
                  <c:v>-76.5</c:v>
                </c:pt>
                <c:pt idx="29">
                  <c:v>-82.75</c:v>
                </c:pt>
                <c:pt idx="30">
                  <c:v>-83</c:v>
                </c:pt>
                <c:pt idx="31">
                  <c:v>-87.25</c:v>
                </c:pt>
                <c:pt idx="32">
                  <c:v>-86.5</c:v>
                </c:pt>
                <c:pt idx="33">
                  <c:v>-87.5</c:v>
                </c:pt>
                <c:pt idx="34">
                  <c:v>-88.75</c:v>
                </c:pt>
                <c:pt idx="35">
                  <c:v>-89.5</c:v>
                </c:pt>
                <c:pt idx="40">
                  <c:v>26.5</c:v>
                </c:pt>
                <c:pt idx="41">
                  <c:v>-59</c:v>
                </c:pt>
                <c:pt idx="42">
                  <c:v>-68</c:v>
                </c:pt>
                <c:pt idx="43">
                  <c:v>-62.5</c:v>
                </c:pt>
                <c:pt idx="44">
                  <c:v>-64</c:v>
                </c:pt>
                <c:pt idx="45">
                  <c:v>-55.25</c:v>
                </c:pt>
                <c:pt idx="46">
                  <c:v>-54.25</c:v>
                </c:pt>
                <c:pt idx="47">
                  <c:v>-53.5</c:v>
                </c:pt>
                <c:pt idx="48">
                  <c:v>-52</c:v>
                </c:pt>
                <c:pt idx="49">
                  <c:v>-54.75</c:v>
                </c:pt>
                <c:pt idx="50">
                  <c:v>-60.75</c:v>
                </c:pt>
                <c:pt idx="51">
                  <c:v>-52.5</c:v>
                </c:pt>
                <c:pt idx="52">
                  <c:v>-52.75</c:v>
                </c:pt>
                <c:pt idx="53">
                  <c:v>-56.5</c:v>
                </c:pt>
                <c:pt idx="54">
                  <c:v>-60</c:v>
                </c:pt>
                <c:pt idx="55">
                  <c:v>-66.5</c:v>
                </c:pt>
                <c:pt idx="56">
                  <c:v>-63</c:v>
                </c:pt>
                <c:pt idx="57">
                  <c:v>-65.75</c:v>
                </c:pt>
                <c:pt idx="58">
                  <c:v>-65</c:v>
                </c:pt>
                <c:pt idx="59">
                  <c:v>-70.25</c:v>
                </c:pt>
                <c:pt idx="60">
                  <c:v>-72</c:v>
                </c:pt>
                <c:pt idx="61">
                  <c:v>-73.75</c:v>
                </c:pt>
                <c:pt idx="62">
                  <c:v>-75.25</c:v>
                </c:pt>
                <c:pt idx="63">
                  <c:v>-75.25</c:v>
                </c:pt>
                <c:pt idx="64">
                  <c:v>-77.25</c:v>
                </c:pt>
                <c:pt idx="65">
                  <c:v>-80.25</c:v>
                </c:pt>
                <c:pt idx="66">
                  <c:v>-79.25</c:v>
                </c:pt>
                <c:pt idx="67">
                  <c:v>-79.5</c:v>
                </c:pt>
                <c:pt idx="68">
                  <c:v>-75.5</c:v>
                </c:pt>
                <c:pt idx="69">
                  <c:v>-71</c:v>
                </c:pt>
                <c:pt idx="70">
                  <c:v>-54</c:v>
                </c:pt>
                <c:pt idx="71">
                  <c:v>-51.25</c:v>
                </c:pt>
                <c:pt idx="72">
                  <c:v>-48.25</c:v>
                </c:pt>
                <c:pt idx="73">
                  <c:v>-49.5</c:v>
                </c:pt>
                <c:pt idx="74">
                  <c:v>-55</c:v>
                </c:pt>
                <c:pt idx="75">
                  <c:v>-52.25</c:v>
                </c:pt>
                <c:pt idx="76">
                  <c:v>-59.5</c:v>
                </c:pt>
                <c:pt idx="77">
                  <c:v>-66.5</c:v>
                </c:pt>
                <c:pt idx="78">
                  <c:v>-67</c:v>
                </c:pt>
                <c:pt idx="79">
                  <c:v>-80.625</c:v>
                </c:pt>
                <c:pt idx="80">
                  <c:v>-81.25</c:v>
                </c:pt>
                <c:pt idx="81">
                  <c:v>-83</c:v>
                </c:pt>
                <c:pt idx="82">
                  <c:v>-71</c:v>
                </c:pt>
                <c:pt idx="83">
                  <c:v>-66.625</c:v>
                </c:pt>
                <c:pt idx="84">
                  <c:v>-60.25</c:v>
                </c:pt>
                <c:pt idx="85">
                  <c:v>-63.5</c:v>
                </c:pt>
                <c:pt idx="86">
                  <c:v>-61</c:v>
                </c:pt>
                <c:pt idx="87">
                  <c:v>-58</c:v>
                </c:pt>
                <c:pt idx="88">
                  <c:v>-55.5</c:v>
                </c:pt>
                <c:pt idx="89">
                  <c:v>-56.625</c:v>
                </c:pt>
                <c:pt idx="90">
                  <c:v>-54</c:v>
                </c:pt>
                <c:pt idx="91">
                  <c:v>-53.25</c:v>
                </c:pt>
                <c:pt idx="92">
                  <c:v>-55.5</c:v>
                </c:pt>
                <c:pt idx="93">
                  <c:v>-55</c:v>
                </c:pt>
                <c:pt idx="94">
                  <c:v>-56</c:v>
                </c:pt>
                <c:pt idx="95">
                  <c:v>-60.75</c:v>
                </c:pt>
                <c:pt idx="96">
                  <c:v>-63.25</c:v>
                </c:pt>
                <c:pt idx="97">
                  <c:v>-65</c:v>
                </c:pt>
                <c:pt idx="98">
                  <c:v>-67</c:v>
                </c:pt>
                <c:pt idx="99">
                  <c:v>-71</c:v>
                </c:pt>
                <c:pt idx="100">
                  <c:v>-72.5</c:v>
                </c:pt>
                <c:pt idx="101">
                  <c:v>-74.5</c:v>
                </c:pt>
                <c:pt idx="102">
                  <c:v>-75.75</c:v>
                </c:pt>
                <c:pt idx="103">
                  <c:v>-79.25</c:v>
                </c:pt>
                <c:pt idx="104">
                  <c:v>-85.5</c:v>
                </c:pt>
                <c:pt idx="105">
                  <c:v>-83.5</c:v>
                </c:pt>
                <c:pt idx="106">
                  <c:v>-87.5</c:v>
                </c:pt>
                <c:pt idx="107">
                  <c:v>-86</c:v>
                </c:pt>
                <c:pt idx="108">
                  <c:v>-88</c:v>
                </c:pt>
                <c:pt idx="109">
                  <c:v>-72.25</c:v>
                </c:pt>
                <c:pt idx="110">
                  <c:v>-66.75</c:v>
                </c:pt>
                <c:pt idx="111">
                  <c:v>-63</c:v>
                </c:pt>
                <c:pt idx="112">
                  <c:v>-61.25</c:v>
                </c:pt>
                <c:pt idx="113">
                  <c:v>-64</c:v>
                </c:pt>
                <c:pt idx="114">
                  <c:v>-63.25</c:v>
                </c:pt>
                <c:pt idx="115">
                  <c:v>-62.75</c:v>
                </c:pt>
                <c:pt idx="116">
                  <c:v>-67.25</c:v>
                </c:pt>
                <c:pt idx="117">
                  <c:v>-64.75</c:v>
                </c:pt>
                <c:pt idx="118">
                  <c:v>-66.5</c:v>
                </c:pt>
                <c:pt idx="119">
                  <c:v>-68.25</c:v>
                </c:pt>
                <c:pt idx="120">
                  <c:v>-72.5</c:v>
                </c:pt>
                <c:pt idx="121">
                  <c:v>-74</c:v>
                </c:pt>
                <c:pt idx="122">
                  <c:v>-75</c:v>
                </c:pt>
                <c:pt idx="123">
                  <c:v>-77.75</c:v>
                </c:pt>
                <c:pt idx="124">
                  <c:v>-57.75</c:v>
                </c:pt>
                <c:pt idx="125">
                  <c:v>-79.5</c:v>
                </c:pt>
                <c:pt idx="126">
                  <c:v>-83</c:v>
                </c:pt>
                <c:pt idx="127">
                  <c:v>-88.75</c:v>
                </c:pt>
                <c:pt idx="130">
                  <c:v>-70</c:v>
                </c:pt>
                <c:pt idx="131">
                  <c:v>-64.75</c:v>
                </c:pt>
                <c:pt idx="132">
                  <c:v>-84.25</c:v>
                </c:pt>
                <c:pt idx="133">
                  <c:v>-80</c:v>
                </c:pt>
                <c:pt idx="134">
                  <c:v>-85.5</c:v>
                </c:pt>
                <c:pt idx="144">
                  <c:v>-89</c:v>
                </c:pt>
                <c:pt idx="145">
                  <c:v>-80</c:v>
                </c:pt>
                <c:pt idx="146">
                  <c:v>-82.75</c:v>
                </c:pt>
                <c:pt idx="159">
                  <c:v>-65.5</c:v>
                </c:pt>
                <c:pt idx="160">
                  <c:v>-52.75</c:v>
                </c:pt>
                <c:pt idx="161">
                  <c:v>-60.25</c:v>
                </c:pt>
                <c:pt idx="162">
                  <c:v>-68.25</c:v>
                </c:pt>
                <c:pt idx="163">
                  <c:v>-81.75</c:v>
                </c:pt>
                <c:pt idx="164">
                  <c:v>-83.5</c:v>
                </c:pt>
                <c:pt idx="165">
                  <c:v>-84</c:v>
                </c:pt>
                <c:pt idx="172">
                  <c:v>-86.5</c:v>
                </c:pt>
                <c:pt idx="173">
                  <c:v>-88.5</c:v>
                </c:pt>
                <c:pt idx="175">
                  <c:v>-82.5</c:v>
                </c:pt>
                <c:pt idx="176">
                  <c:v>-73.75</c:v>
                </c:pt>
                <c:pt idx="177">
                  <c:v>-80.25</c:v>
                </c:pt>
                <c:pt idx="184">
                  <c:v>-85.25</c:v>
                </c:pt>
                <c:pt idx="185">
                  <c:v>-68.25</c:v>
                </c:pt>
                <c:pt idx="192">
                  <c:v>-72</c:v>
                </c:pt>
                <c:pt idx="193">
                  <c:v>-53</c:v>
                </c:pt>
                <c:pt idx="194">
                  <c:v>-66</c:v>
                </c:pt>
                <c:pt idx="195">
                  <c:v>-62</c:v>
                </c:pt>
                <c:pt idx="196">
                  <c:v>-67.25</c:v>
                </c:pt>
                <c:pt idx="197">
                  <c:v>-71</c:v>
                </c:pt>
                <c:pt idx="198">
                  <c:v>-73</c:v>
                </c:pt>
                <c:pt idx="199">
                  <c:v>-78</c:v>
                </c:pt>
                <c:pt idx="200">
                  <c:v>-79</c:v>
                </c:pt>
                <c:pt idx="201">
                  <c:v>-76.25</c:v>
                </c:pt>
                <c:pt idx="202">
                  <c:v>-82</c:v>
                </c:pt>
                <c:pt idx="203">
                  <c:v>-85.5</c:v>
                </c:pt>
              </c:numCache>
            </c:numRef>
          </c:val>
          <c:smooth val="0"/>
        </c:ser>
        <c:ser>
          <c:idx val="3"/>
          <c:order val="3"/>
          <c:tx>
            <c:v>B3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Data!$K$3:$K$207</c:f>
              <c:numCache>
                <c:ptCount val="205"/>
                <c:pt idx="0">
                  <c:v>-40.5</c:v>
                </c:pt>
                <c:pt idx="1">
                  <c:v>-43</c:v>
                </c:pt>
                <c:pt idx="2">
                  <c:v>-47.75</c:v>
                </c:pt>
                <c:pt idx="3">
                  <c:v>-46</c:v>
                </c:pt>
                <c:pt idx="4">
                  <c:v>-50.5</c:v>
                </c:pt>
                <c:pt idx="5">
                  <c:v>-51.5</c:v>
                </c:pt>
                <c:pt idx="6">
                  <c:v>-55</c:v>
                </c:pt>
                <c:pt idx="7">
                  <c:v>-58</c:v>
                </c:pt>
                <c:pt idx="8">
                  <c:v>-56</c:v>
                </c:pt>
                <c:pt idx="9">
                  <c:v>-61.5</c:v>
                </c:pt>
                <c:pt idx="10">
                  <c:v>-62</c:v>
                </c:pt>
                <c:pt idx="11">
                  <c:v>-62.5</c:v>
                </c:pt>
                <c:pt idx="12">
                  <c:v>-64.5</c:v>
                </c:pt>
                <c:pt idx="13">
                  <c:v>-65</c:v>
                </c:pt>
                <c:pt idx="14">
                  <c:v>-68.5</c:v>
                </c:pt>
                <c:pt idx="15">
                  <c:v>-69</c:v>
                </c:pt>
                <c:pt idx="16">
                  <c:v>-69.75</c:v>
                </c:pt>
                <c:pt idx="17">
                  <c:v>-71.25</c:v>
                </c:pt>
                <c:pt idx="18">
                  <c:v>-71.5</c:v>
                </c:pt>
                <c:pt idx="19">
                  <c:v>-73.5</c:v>
                </c:pt>
                <c:pt idx="20">
                  <c:v>-75.25</c:v>
                </c:pt>
                <c:pt idx="21">
                  <c:v>-74</c:v>
                </c:pt>
                <c:pt idx="22">
                  <c:v>-74.75</c:v>
                </c:pt>
                <c:pt idx="24">
                  <c:v>-75</c:v>
                </c:pt>
                <c:pt idx="25">
                  <c:v>-47.5</c:v>
                </c:pt>
                <c:pt idx="26">
                  <c:v>-53.75</c:v>
                </c:pt>
                <c:pt idx="27">
                  <c:v>-56.5</c:v>
                </c:pt>
                <c:pt idx="28">
                  <c:v>-57.75</c:v>
                </c:pt>
                <c:pt idx="29">
                  <c:v>-64</c:v>
                </c:pt>
                <c:pt idx="30">
                  <c:v>-64.5</c:v>
                </c:pt>
                <c:pt idx="31">
                  <c:v>-68.5</c:v>
                </c:pt>
                <c:pt idx="32">
                  <c:v>-68</c:v>
                </c:pt>
                <c:pt idx="33">
                  <c:v>-69</c:v>
                </c:pt>
                <c:pt idx="34">
                  <c:v>-70.75</c:v>
                </c:pt>
                <c:pt idx="35">
                  <c:v>-72.5</c:v>
                </c:pt>
                <c:pt idx="36">
                  <c:v>-73.25</c:v>
                </c:pt>
                <c:pt idx="37">
                  <c:v>-73.5</c:v>
                </c:pt>
                <c:pt idx="41">
                  <c:v>-32</c:v>
                </c:pt>
                <c:pt idx="42">
                  <c:v>-42</c:v>
                </c:pt>
                <c:pt idx="43">
                  <c:v>-36.5</c:v>
                </c:pt>
                <c:pt idx="44">
                  <c:v>-38.5</c:v>
                </c:pt>
                <c:pt idx="45">
                  <c:v>-31.5</c:v>
                </c:pt>
                <c:pt idx="46">
                  <c:v>-30.75</c:v>
                </c:pt>
                <c:pt idx="47">
                  <c:v>-30</c:v>
                </c:pt>
                <c:pt idx="48">
                  <c:v>-28.75</c:v>
                </c:pt>
                <c:pt idx="49">
                  <c:v>-31.25</c:v>
                </c:pt>
                <c:pt idx="50">
                  <c:v>-36</c:v>
                </c:pt>
                <c:pt idx="51">
                  <c:v>-29.25</c:v>
                </c:pt>
                <c:pt idx="52">
                  <c:v>-29.25</c:v>
                </c:pt>
                <c:pt idx="53">
                  <c:v>-32.5</c:v>
                </c:pt>
                <c:pt idx="54">
                  <c:v>-35</c:v>
                </c:pt>
                <c:pt idx="55">
                  <c:v>-41.25</c:v>
                </c:pt>
                <c:pt idx="56">
                  <c:v>-38.5</c:v>
                </c:pt>
                <c:pt idx="57">
                  <c:v>-40.75</c:v>
                </c:pt>
                <c:pt idx="58">
                  <c:v>-40.25</c:v>
                </c:pt>
                <c:pt idx="59">
                  <c:v>-45</c:v>
                </c:pt>
                <c:pt idx="60">
                  <c:v>-46.75</c:v>
                </c:pt>
                <c:pt idx="61">
                  <c:v>-48.5</c:v>
                </c:pt>
                <c:pt idx="62">
                  <c:v>-50</c:v>
                </c:pt>
                <c:pt idx="63">
                  <c:v>-51</c:v>
                </c:pt>
                <c:pt idx="64">
                  <c:v>-51.75</c:v>
                </c:pt>
                <c:pt idx="65">
                  <c:v>-55.75</c:v>
                </c:pt>
                <c:pt idx="66">
                  <c:v>-54</c:v>
                </c:pt>
                <c:pt idx="67">
                  <c:v>-54.75</c:v>
                </c:pt>
                <c:pt idx="68">
                  <c:v>-52.5</c:v>
                </c:pt>
                <c:pt idx="69">
                  <c:v>-46.75</c:v>
                </c:pt>
                <c:pt idx="70">
                  <c:v>-31.5</c:v>
                </c:pt>
                <c:pt idx="71">
                  <c:v>-30</c:v>
                </c:pt>
                <c:pt idx="72">
                  <c:v>-28.25</c:v>
                </c:pt>
                <c:pt idx="73">
                  <c:v>-28.5</c:v>
                </c:pt>
                <c:pt idx="74">
                  <c:v>-32.25</c:v>
                </c:pt>
                <c:pt idx="75">
                  <c:v>-30.25</c:v>
                </c:pt>
                <c:pt idx="76">
                  <c:v>-35.75</c:v>
                </c:pt>
                <c:pt idx="77">
                  <c:v>-41.5</c:v>
                </c:pt>
                <c:pt idx="78">
                  <c:v>-42.25</c:v>
                </c:pt>
                <c:pt idx="79">
                  <c:v>-56.75</c:v>
                </c:pt>
                <c:pt idx="80">
                  <c:v>-56.5</c:v>
                </c:pt>
                <c:pt idx="81">
                  <c:v>-58.5</c:v>
                </c:pt>
                <c:pt idx="82">
                  <c:v>-46.5</c:v>
                </c:pt>
                <c:pt idx="83">
                  <c:v>-42.25</c:v>
                </c:pt>
                <c:pt idx="84">
                  <c:v>-37</c:v>
                </c:pt>
                <c:pt idx="85">
                  <c:v>-40</c:v>
                </c:pt>
                <c:pt idx="86">
                  <c:v>-37</c:v>
                </c:pt>
                <c:pt idx="87">
                  <c:v>-35</c:v>
                </c:pt>
                <c:pt idx="88">
                  <c:v>-33</c:v>
                </c:pt>
                <c:pt idx="89">
                  <c:v>-33.625</c:v>
                </c:pt>
                <c:pt idx="90">
                  <c:v>-31.75</c:v>
                </c:pt>
                <c:pt idx="91">
                  <c:v>-31</c:v>
                </c:pt>
                <c:pt idx="92">
                  <c:v>-32.5</c:v>
                </c:pt>
                <c:pt idx="93">
                  <c:v>-32.5</c:v>
                </c:pt>
                <c:pt idx="94">
                  <c:v>-33</c:v>
                </c:pt>
                <c:pt idx="95">
                  <c:v>-36.5</c:v>
                </c:pt>
                <c:pt idx="96">
                  <c:v>-38.75</c:v>
                </c:pt>
                <c:pt idx="97">
                  <c:v>-40.25</c:v>
                </c:pt>
                <c:pt idx="98">
                  <c:v>-42</c:v>
                </c:pt>
                <c:pt idx="99">
                  <c:v>-45.5</c:v>
                </c:pt>
                <c:pt idx="100">
                  <c:v>-48.25</c:v>
                </c:pt>
                <c:pt idx="101">
                  <c:v>-49.5</c:v>
                </c:pt>
                <c:pt idx="102">
                  <c:v>-51</c:v>
                </c:pt>
                <c:pt idx="103">
                  <c:v>-54</c:v>
                </c:pt>
                <c:pt idx="104">
                  <c:v>-61.5</c:v>
                </c:pt>
                <c:pt idx="105">
                  <c:v>-60.5</c:v>
                </c:pt>
                <c:pt idx="106">
                  <c:v>-65.25</c:v>
                </c:pt>
                <c:pt idx="107">
                  <c:v>-64</c:v>
                </c:pt>
                <c:pt idx="108">
                  <c:v>-66.5</c:v>
                </c:pt>
                <c:pt idx="109">
                  <c:v>-48</c:v>
                </c:pt>
                <c:pt idx="110">
                  <c:v>-42.75</c:v>
                </c:pt>
                <c:pt idx="111">
                  <c:v>-39</c:v>
                </c:pt>
                <c:pt idx="112">
                  <c:v>-38</c:v>
                </c:pt>
                <c:pt idx="113">
                  <c:v>-40</c:v>
                </c:pt>
                <c:pt idx="114">
                  <c:v>-39.5</c:v>
                </c:pt>
                <c:pt idx="115">
                  <c:v>-36.5</c:v>
                </c:pt>
                <c:pt idx="116">
                  <c:v>-42</c:v>
                </c:pt>
                <c:pt idx="117">
                  <c:v>-40.25</c:v>
                </c:pt>
                <c:pt idx="118">
                  <c:v>-41.5</c:v>
                </c:pt>
                <c:pt idx="119">
                  <c:v>-43.25</c:v>
                </c:pt>
                <c:pt idx="120">
                  <c:v>-47.5</c:v>
                </c:pt>
                <c:pt idx="121">
                  <c:v>-49</c:v>
                </c:pt>
                <c:pt idx="122">
                  <c:v>-50.5</c:v>
                </c:pt>
                <c:pt idx="123">
                  <c:v>-52.75</c:v>
                </c:pt>
                <c:pt idx="124">
                  <c:v>-53.5</c:v>
                </c:pt>
                <c:pt idx="125">
                  <c:v>-55.25</c:v>
                </c:pt>
                <c:pt idx="126">
                  <c:v>-58.75</c:v>
                </c:pt>
                <c:pt idx="127">
                  <c:v>-66.75</c:v>
                </c:pt>
                <c:pt idx="128">
                  <c:v>-73.75</c:v>
                </c:pt>
                <c:pt idx="129">
                  <c:v>-70.25</c:v>
                </c:pt>
                <c:pt idx="130">
                  <c:v>-46.5</c:v>
                </c:pt>
                <c:pt idx="131">
                  <c:v>-41</c:v>
                </c:pt>
                <c:pt idx="132">
                  <c:v>-61</c:v>
                </c:pt>
                <c:pt idx="133">
                  <c:v>-57.5</c:v>
                </c:pt>
                <c:pt idx="134">
                  <c:v>-62.25</c:v>
                </c:pt>
                <c:pt idx="135">
                  <c:v>-68.5</c:v>
                </c:pt>
                <c:pt idx="136">
                  <c:v>-72.5</c:v>
                </c:pt>
                <c:pt idx="137">
                  <c:v>-71.75</c:v>
                </c:pt>
                <c:pt idx="138">
                  <c:v>-73.75</c:v>
                </c:pt>
                <c:pt idx="144">
                  <c:v>-69.75</c:v>
                </c:pt>
                <c:pt idx="145">
                  <c:v>-58.75</c:v>
                </c:pt>
                <c:pt idx="146">
                  <c:v>-61.5</c:v>
                </c:pt>
                <c:pt idx="147">
                  <c:v>-71.5</c:v>
                </c:pt>
                <c:pt idx="159">
                  <c:v>-42.75</c:v>
                </c:pt>
                <c:pt idx="160">
                  <c:v>-32.75</c:v>
                </c:pt>
                <c:pt idx="161">
                  <c:v>-37.75</c:v>
                </c:pt>
                <c:pt idx="162">
                  <c:v>-45.25</c:v>
                </c:pt>
                <c:pt idx="163">
                  <c:v>-59.25</c:v>
                </c:pt>
                <c:pt idx="164">
                  <c:v>-60.5</c:v>
                </c:pt>
                <c:pt idx="165">
                  <c:v>-61.25</c:v>
                </c:pt>
                <c:pt idx="169">
                  <c:v>-71.74</c:v>
                </c:pt>
                <c:pt idx="170">
                  <c:v>-72.82</c:v>
                </c:pt>
                <c:pt idx="171">
                  <c:v>-68.75</c:v>
                </c:pt>
                <c:pt idx="172">
                  <c:v>-64</c:v>
                </c:pt>
                <c:pt idx="173">
                  <c:v>-66.75</c:v>
                </c:pt>
                <c:pt idx="174">
                  <c:v>-70.75</c:v>
                </c:pt>
                <c:pt idx="175">
                  <c:v>-63</c:v>
                </c:pt>
                <c:pt idx="176">
                  <c:v>-70.75</c:v>
                </c:pt>
                <c:pt idx="177">
                  <c:v>-57</c:v>
                </c:pt>
                <c:pt idx="184">
                  <c:v>-65.5</c:v>
                </c:pt>
                <c:pt idx="185">
                  <c:v>-47.25</c:v>
                </c:pt>
                <c:pt idx="186">
                  <c:v>-71.5</c:v>
                </c:pt>
                <c:pt idx="187">
                  <c:v>-75</c:v>
                </c:pt>
                <c:pt idx="191">
                  <c:v>-71</c:v>
                </c:pt>
                <c:pt idx="192">
                  <c:v>-48</c:v>
                </c:pt>
                <c:pt idx="193">
                  <c:v>-31.75</c:v>
                </c:pt>
                <c:pt idx="194">
                  <c:v>-42</c:v>
                </c:pt>
                <c:pt idx="195">
                  <c:v>-37.75</c:v>
                </c:pt>
                <c:pt idx="196">
                  <c:v>-42.75</c:v>
                </c:pt>
                <c:pt idx="197">
                  <c:v>-46.75</c:v>
                </c:pt>
                <c:pt idx="198">
                  <c:v>-48.75</c:v>
                </c:pt>
                <c:pt idx="199">
                  <c:v>-53.25</c:v>
                </c:pt>
                <c:pt idx="200">
                  <c:v>-54.5</c:v>
                </c:pt>
                <c:pt idx="201">
                  <c:v>-52</c:v>
                </c:pt>
                <c:pt idx="202">
                  <c:v>-57.5</c:v>
                </c:pt>
                <c:pt idx="203">
                  <c:v>-61.5</c:v>
                </c:pt>
              </c:numCache>
            </c:numRef>
          </c:val>
          <c:smooth val="0"/>
        </c:ser>
        <c:ser>
          <c:idx val="4"/>
          <c:order val="4"/>
          <c:tx>
            <c:v>B4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Data!$M$3:$M$207</c:f>
              <c:numCache>
                <c:ptCount val="205"/>
                <c:pt idx="0">
                  <c:v>-33.5</c:v>
                </c:pt>
                <c:pt idx="1">
                  <c:v>-36</c:v>
                </c:pt>
                <c:pt idx="2">
                  <c:v>-40</c:v>
                </c:pt>
                <c:pt idx="3">
                  <c:v>-39</c:v>
                </c:pt>
                <c:pt idx="4">
                  <c:v>-42.5</c:v>
                </c:pt>
                <c:pt idx="5">
                  <c:v>-43.5</c:v>
                </c:pt>
                <c:pt idx="6">
                  <c:v>-48</c:v>
                </c:pt>
                <c:pt idx="7">
                  <c:v>-50.5</c:v>
                </c:pt>
                <c:pt idx="8">
                  <c:v>-47.75</c:v>
                </c:pt>
                <c:pt idx="25">
                  <c:v>-38</c:v>
                </c:pt>
                <c:pt idx="26">
                  <c:v>-43.5</c:v>
                </c:pt>
                <c:pt idx="27">
                  <c:v>-46</c:v>
                </c:pt>
                <c:pt idx="28">
                  <c:v>-47.5</c:v>
                </c:pt>
                <c:pt idx="41">
                  <c:v>-20.5</c:v>
                </c:pt>
                <c:pt idx="42">
                  <c:v>-26.5</c:v>
                </c:pt>
                <c:pt idx="43">
                  <c:v>-21.5</c:v>
                </c:pt>
                <c:pt idx="44">
                  <c:v>-22.5</c:v>
                </c:pt>
                <c:pt idx="45">
                  <c:v>-17.5</c:v>
                </c:pt>
                <c:pt idx="46">
                  <c:v>-17</c:v>
                </c:pt>
                <c:pt idx="47">
                  <c:v>-16.75</c:v>
                </c:pt>
                <c:pt idx="48">
                  <c:v>-15.5</c:v>
                </c:pt>
                <c:pt idx="49">
                  <c:v>-17.75</c:v>
                </c:pt>
                <c:pt idx="50">
                  <c:v>-21</c:v>
                </c:pt>
                <c:pt idx="51">
                  <c:v>-16.25</c:v>
                </c:pt>
                <c:pt idx="52">
                  <c:v>-16.25</c:v>
                </c:pt>
                <c:pt idx="53">
                  <c:v>-18.75</c:v>
                </c:pt>
                <c:pt idx="54">
                  <c:v>-20.75</c:v>
                </c:pt>
                <c:pt idx="55">
                  <c:v>-25.25</c:v>
                </c:pt>
                <c:pt idx="56">
                  <c:v>-22.75</c:v>
                </c:pt>
                <c:pt idx="57">
                  <c:v>-25</c:v>
                </c:pt>
                <c:pt idx="58">
                  <c:v>-24.5</c:v>
                </c:pt>
                <c:pt idx="59">
                  <c:v>-28.25</c:v>
                </c:pt>
                <c:pt idx="60">
                  <c:v>-30</c:v>
                </c:pt>
                <c:pt idx="61">
                  <c:v>-31.75</c:v>
                </c:pt>
                <c:pt idx="62">
                  <c:v>-33</c:v>
                </c:pt>
                <c:pt idx="63">
                  <c:v>-33.5</c:v>
                </c:pt>
                <c:pt idx="64">
                  <c:v>-35</c:v>
                </c:pt>
                <c:pt idx="65">
                  <c:v>-39.5</c:v>
                </c:pt>
                <c:pt idx="66">
                  <c:v>-37.5</c:v>
                </c:pt>
                <c:pt idx="67">
                  <c:v>-38.75</c:v>
                </c:pt>
                <c:pt idx="68">
                  <c:v>-36</c:v>
                </c:pt>
                <c:pt idx="69">
                  <c:v>-30.5</c:v>
                </c:pt>
                <c:pt idx="70">
                  <c:v>-18.25</c:v>
                </c:pt>
                <c:pt idx="71">
                  <c:v>-17.5</c:v>
                </c:pt>
                <c:pt idx="72">
                  <c:v>-16.625</c:v>
                </c:pt>
                <c:pt idx="73">
                  <c:v>-16.75</c:v>
                </c:pt>
                <c:pt idx="74">
                  <c:v>-19.25</c:v>
                </c:pt>
                <c:pt idx="75">
                  <c:v>-18</c:v>
                </c:pt>
                <c:pt idx="76">
                  <c:v>-21.5</c:v>
                </c:pt>
                <c:pt idx="77">
                  <c:v>-26</c:v>
                </c:pt>
                <c:pt idx="78">
                  <c:v>-26.5</c:v>
                </c:pt>
                <c:pt idx="79">
                  <c:v>-42.5</c:v>
                </c:pt>
                <c:pt idx="80">
                  <c:v>-41.5</c:v>
                </c:pt>
                <c:pt idx="81">
                  <c:v>-43.75</c:v>
                </c:pt>
                <c:pt idx="82">
                  <c:v>-30.25</c:v>
                </c:pt>
                <c:pt idx="83">
                  <c:v>-26.5</c:v>
                </c:pt>
                <c:pt idx="84">
                  <c:v>-22.25</c:v>
                </c:pt>
                <c:pt idx="85">
                  <c:v>-24.75</c:v>
                </c:pt>
                <c:pt idx="86">
                  <c:v>-22.5</c:v>
                </c:pt>
                <c:pt idx="87">
                  <c:v>-21.25</c:v>
                </c:pt>
                <c:pt idx="88">
                  <c:v>-20</c:v>
                </c:pt>
                <c:pt idx="89">
                  <c:v>-19.75</c:v>
                </c:pt>
                <c:pt idx="90">
                  <c:v>-19.25</c:v>
                </c:pt>
                <c:pt idx="91">
                  <c:v>-18.75</c:v>
                </c:pt>
                <c:pt idx="92">
                  <c:v>-19.625</c:v>
                </c:pt>
                <c:pt idx="93">
                  <c:v>-19.625</c:v>
                </c:pt>
                <c:pt idx="94">
                  <c:v>-20</c:v>
                </c:pt>
                <c:pt idx="95">
                  <c:v>-23</c:v>
                </c:pt>
                <c:pt idx="96">
                  <c:v>-23.75</c:v>
                </c:pt>
                <c:pt idx="97">
                  <c:v>-25</c:v>
                </c:pt>
                <c:pt idx="98">
                  <c:v>-26.5</c:v>
                </c:pt>
                <c:pt idx="99">
                  <c:v>-30.25</c:v>
                </c:pt>
                <c:pt idx="100">
                  <c:v>-32.25</c:v>
                </c:pt>
                <c:pt idx="101">
                  <c:v>-33.5</c:v>
                </c:pt>
                <c:pt idx="102">
                  <c:v>-35.25</c:v>
                </c:pt>
                <c:pt idx="103">
                  <c:v>-38.625</c:v>
                </c:pt>
                <c:pt idx="104">
                  <c:v>-47.75</c:v>
                </c:pt>
                <c:pt idx="105">
                  <c:v>-47.25</c:v>
                </c:pt>
                <c:pt idx="106">
                  <c:v>-52.25</c:v>
                </c:pt>
                <c:pt idx="109">
                  <c:v>-31.5</c:v>
                </c:pt>
                <c:pt idx="110">
                  <c:v>-26.25</c:v>
                </c:pt>
                <c:pt idx="111">
                  <c:v>-23.75</c:v>
                </c:pt>
                <c:pt idx="112">
                  <c:v>-23.25</c:v>
                </c:pt>
                <c:pt idx="113">
                  <c:v>-24.5</c:v>
                </c:pt>
                <c:pt idx="114">
                  <c:v>-24</c:v>
                </c:pt>
                <c:pt idx="115">
                  <c:v>-23.75</c:v>
                </c:pt>
                <c:pt idx="116">
                  <c:v>-26.75</c:v>
                </c:pt>
                <c:pt idx="117">
                  <c:v>-25</c:v>
                </c:pt>
                <c:pt idx="118">
                  <c:v>-26.5</c:v>
                </c:pt>
                <c:pt idx="119">
                  <c:v>-27.75</c:v>
                </c:pt>
                <c:pt idx="120">
                  <c:v>-31.75</c:v>
                </c:pt>
                <c:pt idx="121">
                  <c:v>-33.25</c:v>
                </c:pt>
                <c:pt idx="122">
                  <c:v>-34.75</c:v>
                </c:pt>
                <c:pt idx="123">
                  <c:v>-37.75</c:v>
                </c:pt>
                <c:pt idx="124">
                  <c:v>-38.25</c:v>
                </c:pt>
                <c:pt idx="125">
                  <c:v>-40.25</c:v>
                </c:pt>
                <c:pt idx="126">
                  <c:v>-44.5</c:v>
                </c:pt>
                <c:pt idx="130">
                  <c:v>-31</c:v>
                </c:pt>
                <c:pt idx="131">
                  <c:v>-26</c:v>
                </c:pt>
                <c:pt idx="132">
                  <c:v>-47.75</c:v>
                </c:pt>
                <c:pt idx="133">
                  <c:v>-43.25</c:v>
                </c:pt>
                <c:pt idx="145">
                  <c:v>-47.75</c:v>
                </c:pt>
                <c:pt idx="146">
                  <c:v>-50.5</c:v>
                </c:pt>
                <c:pt idx="159">
                  <c:v>-27.25</c:v>
                </c:pt>
                <c:pt idx="160">
                  <c:v>-19</c:v>
                </c:pt>
                <c:pt idx="161">
                  <c:v>-23.75</c:v>
                </c:pt>
                <c:pt idx="162">
                  <c:v>-32.25</c:v>
                </c:pt>
                <c:pt idx="163">
                  <c:v>-48</c:v>
                </c:pt>
                <c:pt idx="164">
                  <c:v>-49.75</c:v>
                </c:pt>
                <c:pt idx="165">
                  <c:v>-49.75</c:v>
                </c:pt>
                <c:pt idx="176">
                  <c:v>-50.75</c:v>
                </c:pt>
                <c:pt idx="177">
                  <c:v>-44.25</c:v>
                </c:pt>
                <c:pt idx="185">
                  <c:v>-38.25</c:v>
                </c:pt>
                <c:pt idx="192">
                  <c:v>-35.75</c:v>
                </c:pt>
                <c:pt idx="193">
                  <c:v>-19.75</c:v>
                </c:pt>
                <c:pt idx="194">
                  <c:v>-29.75</c:v>
                </c:pt>
                <c:pt idx="195">
                  <c:v>-25.5</c:v>
                </c:pt>
                <c:pt idx="196">
                  <c:v>-31</c:v>
                </c:pt>
                <c:pt idx="197">
                  <c:v>-35</c:v>
                </c:pt>
                <c:pt idx="198">
                  <c:v>-37</c:v>
                </c:pt>
                <c:pt idx="199">
                  <c:v>-41.5</c:v>
                </c:pt>
                <c:pt idx="200">
                  <c:v>-42.5</c:v>
                </c:pt>
                <c:pt idx="201">
                  <c:v>-40.5</c:v>
                </c:pt>
                <c:pt idx="202">
                  <c:v>-45.75</c:v>
                </c:pt>
                <c:pt idx="203">
                  <c:v>-49.75</c:v>
                </c:pt>
              </c:numCache>
            </c:numRef>
          </c:val>
          <c:smooth val="0"/>
        </c:ser>
        <c:ser>
          <c:idx val="5"/>
          <c:order val="5"/>
          <c:tx>
            <c:v>C1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Data!$O$3:$O$207</c:f>
              <c:numCache>
                <c:ptCount val="205"/>
                <c:pt idx="0">
                  <c:v>-6</c:v>
                </c:pt>
                <c:pt idx="1">
                  <c:v>-7</c:v>
                </c:pt>
                <c:pt idx="2">
                  <c:v>-8.5</c:v>
                </c:pt>
                <c:pt idx="3">
                  <c:v>-8</c:v>
                </c:pt>
                <c:pt idx="4">
                  <c:v>-9</c:v>
                </c:pt>
                <c:pt idx="5">
                  <c:v>-9.5</c:v>
                </c:pt>
                <c:pt idx="6">
                  <c:v>-11.5</c:v>
                </c:pt>
                <c:pt idx="7">
                  <c:v>-13</c:v>
                </c:pt>
                <c:pt idx="8">
                  <c:v>-11.5</c:v>
                </c:pt>
                <c:pt idx="9">
                  <c:v>-14.5</c:v>
                </c:pt>
                <c:pt idx="10">
                  <c:v>-15.5</c:v>
                </c:pt>
                <c:pt idx="11">
                  <c:v>-15</c:v>
                </c:pt>
                <c:pt idx="12">
                  <c:v>-16.25</c:v>
                </c:pt>
                <c:pt idx="13">
                  <c:v>-15.75</c:v>
                </c:pt>
                <c:pt idx="14">
                  <c:v>-17</c:v>
                </c:pt>
                <c:pt idx="15">
                  <c:v>-17.5</c:v>
                </c:pt>
                <c:pt idx="16">
                  <c:v>-17.25</c:v>
                </c:pt>
                <c:pt idx="17">
                  <c:v>-17.5</c:v>
                </c:pt>
                <c:pt idx="18">
                  <c:v>-17</c:v>
                </c:pt>
                <c:pt idx="19">
                  <c:v>-17.75</c:v>
                </c:pt>
                <c:pt idx="20">
                  <c:v>-18.5</c:v>
                </c:pt>
                <c:pt idx="21">
                  <c:v>-17</c:v>
                </c:pt>
                <c:pt idx="22">
                  <c:v>-17.25</c:v>
                </c:pt>
                <c:pt idx="23">
                  <c:v>-18</c:v>
                </c:pt>
                <c:pt idx="24">
                  <c:v>-17.5</c:v>
                </c:pt>
                <c:pt idx="25">
                  <c:v>-10.25</c:v>
                </c:pt>
                <c:pt idx="26">
                  <c:v>-12.75</c:v>
                </c:pt>
                <c:pt idx="27">
                  <c:v>-13.5</c:v>
                </c:pt>
                <c:pt idx="28">
                  <c:v>-14</c:v>
                </c:pt>
                <c:pt idx="29">
                  <c:v>-15.75</c:v>
                </c:pt>
                <c:pt idx="30">
                  <c:v>-15.75</c:v>
                </c:pt>
                <c:pt idx="31">
                  <c:v>-18.25</c:v>
                </c:pt>
                <c:pt idx="32">
                  <c:v>-17</c:v>
                </c:pt>
                <c:pt idx="33">
                  <c:v>-17.75</c:v>
                </c:pt>
                <c:pt idx="34">
                  <c:v>-17.5</c:v>
                </c:pt>
                <c:pt idx="35">
                  <c:v>-17</c:v>
                </c:pt>
                <c:pt idx="36">
                  <c:v>-18.5</c:v>
                </c:pt>
                <c:pt idx="37">
                  <c:v>-18</c:v>
                </c:pt>
                <c:pt idx="38">
                  <c:v>-18.5</c:v>
                </c:pt>
                <c:pt idx="39">
                  <c:v>-19.25</c:v>
                </c:pt>
                <c:pt idx="41">
                  <c:v>-15</c:v>
                </c:pt>
                <c:pt idx="42">
                  <c:v>-18.25</c:v>
                </c:pt>
                <c:pt idx="43">
                  <c:v>-15.5</c:v>
                </c:pt>
                <c:pt idx="44">
                  <c:v>-15</c:v>
                </c:pt>
                <c:pt idx="45">
                  <c:v>-13</c:v>
                </c:pt>
                <c:pt idx="46">
                  <c:v>-12.75</c:v>
                </c:pt>
                <c:pt idx="47">
                  <c:v>-12.5</c:v>
                </c:pt>
                <c:pt idx="48">
                  <c:v>-11.75</c:v>
                </c:pt>
                <c:pt idx="49">
                  <c:v>-12.25</c:v>
                </c:pt>
                <c:pt idx="50">
                  <c:v>-14.5</c:v>
                </c:pt>
                <c:pt idx="51">
                  <c:v>-11</c:v>
                </c:pt>
                <c:pt idx="52">
                  <c:v>-12</c:v>
                </c:pt>
                <c:pt idx="53">
                  <c:v>-13</c:v>
                </c:pt>
                <c:pt idx="54">
                  <c:v>-13.75</c:v>
                </c:pt>
                <c:pt idx="55">
                  <c:v>-16.5</c:v>
                </c:pt>
                <c:pt idx="56">
                  <c:v>-14.5</c:v>
                </c:pt>
                <c:pt idx="57">
                  <c:v>-16</c:v>
                </c:pt>
                <c:pt idx="58">
                  <c:v>-14.75</c:v>
                </c:pt>
                <c:pt idx="59">
                  <c:v>-18.5</c:v>
                </c:pt>
                <c:pt idx="60">
                  <c:v>-18.75</c:v>
                </c:pt>
                <c:pt idx="61">
                  <c:v>-19.5</c:v>
                </c:pt>
                <c:pt idx="62">
                  <c:v>-20</c:v>
                </c:pt>
                <c:pt idx="63">
                  <c:v>-19.75</c:v>
                </c:pt>
                <c:pt idx="64">
                  <c:v>-20</c:v>
                </c:pt>
                <c:pt idx="65">
                  <c:v>-20</c:v>
                </c:pt>
                <c:pt idx="66">
                  <c:v>-20.75</c:v>
                </c:pt>
                <c:pt idx="67">
                  <c:v>-19.25</c:v>
                </c:pt>
                <c:pt idx="68">
                  <c:v>-18.5</c:v>
                </c:pt>
                <c:pt idx="69">
                  <c:v>-17.5</c:v>
                </c:pt>
                <c:pt idx="70">
                  <c:v>-11.5</c:v>
                </c:pt>
                <c:pt idx="71">
                  <c:v>-10.25</c:v>
                </c:pt>
                <c:pt idx="72">
                  <c:v>-9.75</c:v>
                </c:pt>
                <c:pt idx="73">
                  <c:v>-10.5</c:v>
                </c:pt>
                <c:pt idx="74">
                  <c:v>-12</c:v>
                </c:pt>
                <c:pt idx="75">
                  <c:v>-11.25</c:v>
                </c:pt>
                <c:pt idx="76">
                  <c:v>-13.75</c:v>
                </c:pt>
                <c:pt idx="77">
                  <c:v>-17.75</c:v>
                </c:pt>
                <c:pt idx="78">
                  <c:v>-18.25</c:v>
                </c:pt>
                <c:pt idx="79">
                  <c:v>-19.5</c:v>
                </c:pt>
                <c:pt idx="80">
                  <c:v>-20.5</c:v>
                </c:pt>
                <c:pt idx="81">
                  <c:v>-20.75</c:v>
                </c:pt>
                <c:pt idx="82">
                  <c:v>-17.25</c:v>
                </c:pt>
                <c:pt idx="83">
                  <c:v>-15.5</c:v>
                </c:pt>
                <c:pt idx="84">
                  <c:v>-14.5</c:v>
                </c:pt>
                <c:pt idx="85">
                  <c:v>-15</c:v>
                </c:pt>
                <c:pt idx="86">
                  <c:v>-13.75</c:v>
                </c:pt>
                <c:pt idx="87">
                  <c:v>-13</c:v>
                </c:pt>
                <c:pt idx="88">
                  <c:v>-12.5</c:v>
                </c:pt>
                <c:pt idx="89">
                  <c:v>-13</c:v>
                </c:pt>
                <c:pt idx="90">
                  <c:v>-12.25</c:v>
                </c:pt>
                <c:pt idx="91">
                  <c:v>-12.25</c:v>
                </c:pt>
                <c:pt idx="93">
                  <c:v>-12.5</c:v>
                </c:pt>
                <c:pt idx="94">
                  <c:v>-13</c:v>
                </c:pt>
                <c:pt idx="95">
                  <c:v>-14.5</c:v>
                </c:pt>
                <c:pt idx="96">
                  <c:v>-15.125</c:v>
                </c:pt>
                <c:pt idx="97">
                  <c:v>-15.75</c:v>
                </c:pt>
                <c:pt idx="98">
                  <c:v>-16.5</c:v>
                </c:pt>
                <c:pt idx="99">
                  <c:v>-17</c:v>
                </c:pt>
                <c:pt idx="100">
                  <c:v>-18</c:v>
                </c:pt>
                <c:pt idx="101">
                  <c:v>-19</c:v>
                </c:pt>
                <c:pt idx="102">
                  <c:v>-19.75</c:v>
                </c:pt>
                <c:pt idx="103">
                  <c:v>-20.25</c:v>
                </c:pt>
                <c:pt idx="104">
                  <c:v>-21.25</c:v>
                </c:pt>
                <c:pt idx="105">
                  <c:v>-19.75</c:v>
                </c:pt>
                <c:pt idx="106">
                  <c:v>-21.75</c:v>
                </c:pt>
                <c:pt idx="107">
                  <c:v>-21.25</c:v>
                </c:pt>
                <c:pt idx="108">
                  <c:v>-21.25</c:v>
                </c:pt>
                <c:pt idx="109">
                  <c:v>-17.75</c:v>
                </c:pt>
                <c:pt idx="110">
                  <c:v>-15.75</c:v>
                </c:pt>
                <c:pt idx="111">
                  <c:v>-15</c:v>
                </c:pt>
                <c:pt idx="112">
                  <c:v>-14.5</c:v>
                </c:pt>
                <c:pt idx="113">
                  <c:v>-15.5</c:v>
                </c:pt>
                <c:pt idx="114">
                  <c:v>-15</c:v>
                </c:pt>
                <c:pt idx="115">
                  <c:v>-15</c:v>
                </c:pt>
                <c:pt idx="116">
                  <c:v>-16.25</c:v>
                </c:pt>
                <c:pt idx="117">
                  <c:v>-15.5</c:v>
                </c:pt>
                <c:pt idx="118">
                  <c:v>-16</c:v>
                </c:pt>
                <c:pt idx="119">
                  <c:v>-16.5</c:v>
                </c:pt>
                <c:pt idx="120">
                  <c:v>-17.5</c:v>
                </c:pt>
                <c:pt idx="121">
                  <c:v>-18.25</c:v>
                </c:pt>
                <c:pt idx="122">
                  <c:v>-19</c:v>
                </c:pt>
                <c:pt idx="123">
                  <c:v>-19</c:v>
                </c:pt>
                <c:pt idx="124">
                  <c:v>-19.5</c:v>
                </c:pt>
                <c:pt idx="125">
                  <c:v>-20.5</c:v>
                </c:pt>
                <c:pt idx="126">
                  <c:v>-20.5</c:v>
                </c:pt>
                <c:pt idx="127">
                  <c:v>-21.25</c:v>
                </c:pt>
                <c:pt idx="128">
                  <c:v>-22.75</c:v>
                </c:pt>
                <c:pt idx="129">
                  <c:v>-22.25</c:v>
                </c:pt>
                <c:pt idx="130">
                  <c:v>-16</c:v>
                </c:pt>
                <c:pt idx="131">
                  <c:v>-14.25</c:v>
                </c:pt>
                <c:pt idx="132">
                  <c:v>-21.25</c:v>
                </c:pt>
                <c:pt idx="133">
                  <c:v>-18.5</c:v>
                </c:pt>
                <c:pt idx="134">
                  <c:v>-20.25</c:v>
                </c:pt>
                <c:pt idx="135">
                  <c:v>-21.75</c:v>
                </c:pt>
                <c:pt idx="136">
                  <c:v>-22.5</c:v>
                </c:pt>
                <c:pt idx="137">
                  <c:v>-22.75</c:v>
                </c:pt>
                <c:pt idx="138">
                  <c:v>-22.5</c:v>
                </c:pt>
                <c:pt idx="139">
                  <c:v>-27</c:v>
                </c:pt>
                <c:pt idx="140">
                  <c:v>-29</c:v>
                </c:pt>
                <c:pt idx="141">
                  <c:v>-31.5</c:v>
                </c:pt>
                <c:pt idx="142">
                  <c:v>-31.25</c:v>
                </c:pt>
                <c:pt idx="144">
                  <c:v>-20</c:v>
                </c:pt>
                <c:pt idx="145">
                  <c:v>-18</c:v>
                </c:pt>
                <c:pt idx="146">
                  <c:v>-18.75</c:v>
                </c:pt>
                <c:pt idx="147">
                  <c:v>-20.25</c:v>
                </c:pt>
                <c:pt idx="148">
                  <c:v>-22.5</c:v>
                </c:pt>
                <c:pt idx="149">
                  <c:v>-24</c:v>
                </c:pt>
                <c:pt idx="150">
                  <c:v>-27</c:v>
                </c:pt>
                <c:pt idx="151">
                  <c:v>-29</c:v>
                </c:pt>
                <c:pt idx="152">
                  <c:v>-30</c:v>
                </c:pt>
                <c:pt idx="153">
                  <c:v>-31</c:v>
                </c:pt>
                <c:pt idx="154">
                  <c:v>-30</c:v>
                </c:pt>
                <c:pt idx="157">
                  <c:v>-33.5</c:v>
                </c:pt>
                <c:pt idx="158">
                  <c:v>-29.5</c:v>
                </c:pt>
                <c:pt idx="159">
                  <c:v>-15.25</c:v>
                </c:pt>
                <c:pt idx="160">
                  <c:v>-10.25</c:v>
                </c:pt>
                <c:pt idx="161">
                  <c:v>-14.25</c:v>
                </c:pt>
                <c:pt idx="162">
                  <c:v>-18</c:v>
                </c:pt>
                <c:pt idx="163">
                  <c:v>-19</c:v>
                </c:pt>
                <c:pt idx="164">
                  <c:v>-19.75</c:v>
                </c:pt>
                <c:pt idx="165">
                  <c:v>-19.75</c:v>
                </c:pt>
                <c:pt idx="166">
                  <c:v>-23</c:v>
                </c:pt>
                <c:pt idx="167">
                  <c:v>-27</c:v>
                </c:pt>
                <c:pt idx="168">
                  <c:v>-29</c:v>
                </c:pt>
                <c:pt idx="169">
                  <c:v>-19.159999999999997</c:v>
                </c:pt>
                <c:pt idx="170">
                  <c:v>-20.480000000000004</c:v>
                </c:pt>
                <c:pt idx="171">
                  <c:v>-19</c:v>
                </c:pt>
                <c:pt idx="172">
                  <c:v>-18.5</c:v>
                </c:pt>
                <c:pt idx="173">
                  <c:v>-19.25</c:v>
                </c:pt>
                <c:pt idx="174">
                  <c:v>-20</c:v>
                </c:pt>
                <c:pt idx="175">
                  <c:v>-18.75</c:v>
                </c:pt>
                <c:pt idx="176">
                  <c:v>-17.75</c:v>
                </c:pt>
                <c:pt idx="177">
                  <c:v>-17</c:v>
                </c:pt>
                <c:pt idx="178">
                  <c:v>-22</c:v>
                </c:pt>
                <c:pt idx="179">
                  <c:v>-21</c:v>
                </c:pt>
                <c:pt idx="180">
                  <c:v>-22.5</c:v>
                </c:pt>
                <c:pt idx="181">
                  <c:v>-21.5</c:v>
                </c:pt>
                <c:pt idx="182">
                  <c:v>-25.75</c:v>
                </c:pt>
                <c:pt idx="184">
                  <c:v>-18.25</c:v>
                </c:pt>
                <c:pt idx="185">
                  <c:v>-12.25</c:v>
                </c:pt>
                <c:pt idx="186">
                  <c:v>-18</c:v>
                </c:pt>
                <c:pt idx="187">
                  <c:v>-20.25</c:v>
                </c:pt>
                <c:pt idx="188">
                  <c:v>-20.5</c:v>
                </c:pt>
                <c:pt idx="189">
                  <c:v>-21.25</c:v>
                </c:pt>
                <c:pt idx="190">
                  <c:v>-24.5</c:v>
                </c:pt>
                <c:pt idx="191">
                  <c:v>-20</c:v>
                </c:pt>
                <c:pt idx="192">
                  <c:v>-13.5</c:v>
                </c:pt>
                <c:pt idx="193">
                  <c:v>-9</c:v>
                </c:pt>
                <c:pt idx="194">
                  <c:v>-9.75</c:v>
                </c:pt>
                <c:pt idx="195">
                  <c:v>0</c:v>
                </c:pt>
                <c:pt idx="196">
                  <c:v>-10.5</c:v>
                </c:pt>
                <c:pt idx="197">
                  <c:v>-11</c:v>
                </c:pt>
                <c:pt idx="198">
                  <c:v>-11.75</c:v>
                </c:pt>
                <c:pt idx="199">
                  <c:v>-16.75</c:v>
                </c:pt>
                <c:pt idx="200">
                  <c:v>-15.5</c:v>
                </c:pt>
                <c:pt idx="201">
                  <c:v>-14</c:v>
                </c:pt>
                <c:pt idx="202">
                  <c:v>-16.5</c:v>
                </c:pt>
                <c:pt idx="203">
                  <c:v>-17.25</c:v>
                </c:pt>
                <c:pt idx="204">
                  <c:v>-19.25</c:v>
                </c:pt>
              </c:numCache>
            </c:numRef>
          </c:val>
          <c:smooth val="0"/>
        </c:ser>
        <c:ser>
          <c:idx val="6"/>
          <c:order val="6"/>
          <c:tx>
            <c:v>C2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Data!$Q$3:$Q$207</c:f>
              <c:numCache>
                <c:ptCount val="205"/>
                <c:pt idx="0">
                  <c:v>-21</c:v>
                </c:pt>
                <c:pt idx="1">
                  <c:v>-24</c:v>
                </c:pt>
                <c:pt idx="2">
                  <c:v>-26</c:v>
                </c:pt>
                <c:pt idx="3">
                  <c:v>-25.5</c:v>
                </c:pt>
                <c:pt idx="4">
                  <c:v>-27</c:v>
                </c:pt>
                <c:pt idx="5">
                  <c:v>-27.5</c:v>
                </c:pt>
                <c:pt idx="6">
                  <c:v>-29.5</c:v>
                </c:pt>
                <c:pt idx="7">
                  <c:v>-30.5</c:v>
                </c:pt>
                <c:pt idx="8">
                  <c:v>-29.25</c:v>
                </c:pt>
                <c:pt idx="9">
                  <c:v>-32.5</c:v>
                </c:pt>
                <c:pt idx="10">
                  <c:v>-32.5</c:v>
                </c:pt>
                <c:pt idx="11">
                  <c:v>-31.5</c:v>
                </c:pt>
                <c:pt idx="12">
                  <c:v>-32.75</c:v>
                </c:pt>
                <c:pt idx="13">
                  <c:v>-33</c:v>
                </c:pt>
                <c:pt idx="14">
                  <c:v>-35.5</c:v>
                </c:pt>
                <c:pt idx="15">
                  <c:v>-35.75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-38.25</c:v>
                </c:pt>
                <c:pt idx="20">
                  <c:v>-40</c:v>
                </c:pt>
                <c:pt idx="21">
                  <c:v>-37.5</c:v>
                </c:pt>
                <c:pt idx="22">
                  <c:v>-38.75</c:v>
                </c:pt>
                <c:pt idx="23">
                  <c:v>-39.25</c:v>
                </c:pt>
                <c:pt idx="24">
                  <c:v>-35</c:v>
                </c:pt>
                <c:pt idx="25">
                  <c:v>-23.75</c:v>
                </c:pt>
                <c:pt idx="26">
                  <c:v>-26.75</c:v>
                </c:pt>
                <c:pt idx="27">
                  <c:v>-28</c:v>
                </c:pt>
                <c:pt idx="28">
                  <c:v>-28.5</c:v>
                </c:pt>
                <c:pt idx="29">
                  <c:v>-31.5</c:v>
                </c:pt>
                <c:pt idx="30">
                  <c:v>-31.5</c:v>
                </c:pt>
                <c:pt idx="31">
                  <c:v>-34.75</c:v>
                </c:pt>
                <c:pt idx="32">
                  <c:v>-33.75</c:v>
                </c:pt>
                <c:pt idx="33">
                  <c:v>-35.5</c:v>
                </c:pt>
                <c:pt idx="34">
                  <c:v>-36</c:v>
                </c:pt>
                <c:pt idx="35">
                  <c:v>-36</c:v>
                </c:pt>
                <c:pt idx="36">
                  <c:v>-38</c:v>
                </c:pt>
                <c:pt idx="37">
                  <c:v>-37.5</c:v>
                </c:pt>
                <c:pt idx="38">
                  <c:v>-39.75</c:v>
                </c:pt>
                <c:pt idx="39">
                  <c:v>-40.5</c:v>
                </c:pt>
                <c:pt idx="40">
                  <c:v>-3</c:v>
                </c:pt>
                <c:pt idx="41">
                  <c:v>-15.75</c:v>
                </c:pt>
                <c:pt idx="42">
                  <c:v>-28.5</c:v>
                </c:pt>
                <c:pt idx="43">
                  <c:v>-19</c:v>
                </c:pt>
                <c:pt idx="44">
                  <c:v>-18</c:v>
                </c:pt>
                <c:pt idx="45">
                  <c:v>-12.5</c:v>
                </c:pt>
                <c:pt idx="46">
                  <c:v>-11.5</c:v>
                </c:pt>
                <c:pt idx="47">
                  <c:v>-10.75</c:v>
                </c:pt>
                <c:pt idx="48">
                  <c:v>-8.75</c:v>
                </c:pt>
                <c:pt idx="49">
                  <c:v>-12.75</c:v>
                </c:pt>
                <c:pt idx="50">
                  <c:v>-19</c:v>
                </c:pt>
                <c:pt idx="51">
                  <c:v>-11.25</c:v>
                </c:pt>
                <c:pt idx="52">
                  <c:v>-12.75</c:v>
                </c:pt>
                <c:pt idx="53">
                  <c:v>-15.5</c:v>
                </c:pt>
                <c:pt idx="54">
                  <c:v>-19.5</c:v>
                </c:pt>
                <c:pt idx="55">
                  <c:v>-27.25</c:v>
                </c:pt>
                <c:pt idx="56">
                  <c:v>-23</c:v>
                </c:pt>
                <c:pt idx="57">
                  <c:v>-25.75</c:v>
                </c:pt>
                <c:pt idx="58">
                  <c:v>-24.75</c:v>
                </c:pt>
                <c:pt idx="59">
                  <c:v>-29.5</c:v>
                </c:pt>
                <c:pt idx="60">
                  <c:v>-30.25</c:v>
                </c:pt>
                <c:pt idx="61">
                  <c:v>-31</c:v>
                </c:pt>
                <c:pt idx="62">
                  <c:v>-31.5</c:v>
                </c:pt>
                <c:pt idx="63">
                  <c:v>-31.5</c:v>
                </c:pt>
                <c:pt idx="64">
                  <c:v>-31.75</c:v>
                </c:pt>
                <c:pt idx="65">
                  <c:v>-33.5</c:v>
                </c:pt>
                <c:pt idx="66">
                  <c:v>-33</c:v>
                </c:pt>
                <c:pt idx="67">
                  <c:v>-32.5</c:v>
                </c:pt>
                <c:pt idx="68">
                  <c:v>-31</c:v>
                </c:pt>
                <c:pt idx="69">
                  <c:v>-28.75</c:v>
                </c:pt>
                <c:pt idx="70">
                  <c:v>-12</c:v>
                </c:pt>
                <c:pt idx="71">
                  <c:v>-10.5</c:v>
                </c:pt>
                <c:pt idx="72">
                  <c:v>-9.75</c:v>
                </c:pt>
                <c:pt idx="73">
                  <c:v>-11</c:v>
                </c:pt>
                <c:pt idx="74">
                  <c:v>-15</c:v>
                </c:pt>
                <c:pt idx="75">
                  <c:v>-19.5</c:v>
                </c:pt>
                <c:pt idx="76">
                  <c:v>-22.75</c:v>
                </c:pt>
                <c:pt idx="77">
                  <c:v>-27.5</c:v>
                </c:pt>
                <c:pt idx="78">
                  <c:v>-28.5</c:v>
                </c:pt>
                <c:pt idx="79">
                  <c:v>-32.25</c:v>
                </c:pt>
                <c:pt idx="80">
                  <c:v>-34.25</c:v>
                </c:pt>
                <c:pt idx="81">
                  <c:v>-33.5</c:v>
                </c:pt>
                <c:pt idx="82">
                  <c:v>-29</c:v>
                </c:pt>
                <c:pt idx="83">
                  <c:v>-25</c:v>
                </c:pt>
                <c:pt idx="84">
                  <c:v>-22</c:v>
                </c:pt>
                <c:pt idx="85">
                  <c:v>-25.5</c:v>
                </c:pt>
                <c:pt idx="86">
                  <c:v>-21.75</c:v>
                </c:pt>
                <c:pt idx="87">
                  <c:v>-18</c:v>
                </c:pt>
                <c:pt idx="88">
                  <c:v>-15.25</c:v>
                </c:pt>
                <c:pt idx="89">
                  <c:v>-18</c:v>
                </c:pt>
                <c:pt idx="90">
                  <c:v>-15</c:v>
                </c:pt>
                <c:pt idx="91">
                  <c:v>-14.5</c:v>
                </c:pt>
                <c:pt idx="92">
                  <c:v>-18</c:v>
                </c:pt>
                <c:pt idx="94">
                  <c:v>-18</c:v>
                </c:pt>
                <c:pt idx="95">
                  <c:v>-23.5</c:v>
                </c:pt>
                <c:pt idx="96">
                  <c:v>-24.625</c:v>
                </c:pt>
                <c:pt idx="97">
                  <c:v>-25</c:v>
                </c:pt>
                <c:pt idx="98">
                  <c:v>-27</c:v>
                </c:pt>
                <c:pt idx="99">
                  <c:v>-28.5</c:v>
                </c:pt>
                <c:pt idx="100">
                  <c:v>-29.5</c:v>
                </c:pt>
                <c:pt idx="101">
                  <c:v>-30.75</c:v>
                </c:pt>
                <c:pt idx="102">
                  <c:v>-31.5</c:v>
                </c:pt>
                <c:pt idx="103">
                  <c:v>-32.5</c:v>
                </c:pt>
                <c:pt idx="104">
                  <c:v>-34</c:v>
                </c:pt>
                <c:pt idx="105">
                  <c:v>-33</c:v>
                </c:pt>
                <c:pt idx="106">
                  <c:v>-35.25</c:v>
                </c:pt>
                <c:pt idx="107">
                  <c:v>-34.75</c:v>
                </c:pt>
                <c:pt idx="108">
                  <c:v>-35.5</c:v>
                </c:pt>
                <c:pt idx="109">
                  <c:v>-29.5</c:v>
                </c:pt>
                <c:pt idx="110">
                  <c:v>-25</c:v>
                </c:pt>
                <c:pt idx="111">
                  <c:v>-22.5</c:v>
                </c:pt>
                <c:pt idx="112">
                  <c:v>-23</c:v>
                </c:pt>
                <c:pt idx="113">
                  <c:v>-25</c:v>
                </c:pt>
                <c:pt idx="114">
                  <c:v>-24.5</c:v>
                </c:pt>
                <c:pt idx="115">
                  <c:v>-24</c:v>
                </c:pt>
                <c:pt idx="116">
                  <c:v>-27.25</c:v>
                </c:pt>
                <c:pt idx="117">
                  <c:v>-24.5</c:v>
                </c:pt>
                <c:pt idx="118">
                  <c:v>-26.5</c:v>
                </c:pt>
                <c:pt idx="119">
                  <c:v>-27</c:v>
                </c:pt>
                <c:pt idx="120">
                  <c:v>-29.5</c:v>
                </c:pt>
                <c:pt idx="121">
                  <c:v>-29.75</c:v>
                </c:pt>
                <c:pt idx="122">
                  <c:v>-30.75</c:v>
                </c:pt>
                <c:pt idx="123">
                  <c:v>-31</c:v>
                </c:pt>
                <c:pt idx="124">
                  <c:v>-31.75</c:v>
                </c:pt>
                <c:pt idx="125">
                  <c:v>-31.5</c:v>
                </c:pt>
                <c:pt idx="126">
                  <c:v>-35.5</c:v>
                </c:pt>
                <c:pt idx="127">
                  <c:v>-34.75</c:v>
                </c:pt>
                <c:pt idx="128">
                  <c:v>-37.25</c:v>
                </c:pt>
                <c:pt idx="129">
                  <c:v>-40</c:v>
                </c:pt>
                <c:pt idx="130">
                  <c:v>-28</c:v>
                </c:pt>
                <c:pt idx="131">
                  <c:v>-22.5</c:v>
                </c:pt>
                <c:pt idx="132">
                  <c:v>-34</c:v>
                </c:pt>
                <c:pt idx="133">
                  <c:v>-31.5</c:v>
                </c:pt>
                <c:pt idx="134">
                  <c:v>-33</c:v>
                </c:pt>
                <c:pt idx="135">
                  <c:v>-35.5</c:v>
                </c:pt>
                <c:pt idx="136">
                  <c:v>-37</c:v>
                </c:pt>
                <c:pt idx="137">
                  <c:v>-37.5</c:v>
                </c:pt>
                <c:pt idx="138">
                  <c:v>-37.75</c:v>
                </c:pt>
                <c:pt idx="144">
                  <c:v>-41.75</c:v>
                </c:pt>
                <c:pt idx="145">
                  <c:v>-32.5</c:v>
                </c:pt>
                <c:pt idx="146">
                  <c:v>-33.75</c:v>
                </c:pt>
                <c:pt idx="147">
                  <c:v>-38</c:v>
                </c:pt>
                <c:pt idx="148">
                  <c:v>-42.25</c:v>
                </c:pt>
                <c:pt idx="149">
                  <c:v>-45</c:v>
                </c:pt>
                <c:pt idx="159">
                  <c:v>-30.5</c:v>
                </c:pt>
                <c:pt idx="160">
                  <c:v>-12</c:v>
                </c:pt>
                <c:pt idx="161">
                  <c:v>-25.5</c:v>
                </c:pt>
                <c:pt idx="162">
                  <c:v>-31</c:v>
                </c:pt>
                <c:pt idx="163">
                  <c:v>-34.5</c:v>
                </c:pt>
                <c:pt idx="164">
                  <c:v>-35.25</c:v>
                </c:pt>
                <c:pt idx="165">
                  <c:v>-35</c:v>
                </c:pt>
                <c:pt idx="166">
                  <c:v>-45.75</c:v>
                </c:pt>
                <c:pt idx="169">
                  <c:v>-41.1</c:v>
                </c:pt>
                <c:pt idx="170">
                  <c:v>-42.17999999999999</c:v>
                </c:pt>
                <c:pt idx="171">
                  <c:v>-39.75</c:v>
                </c:pt>
                <c:pt idx="172">
                  <c:v>-37.75</c:v>
                </c:pt>
                <c:pt idx="173">
                  <c:v>-38.75</c:v>
                </c:pt>
                <c:pt idx="174">
                  <c:v>-40</c:v>
                </c:pt>
                <c:pt idx="175">
                  <c:v>-36.75</c:v>
                </c:pt>
                <c:pt idx="176">
                  <c:v>-35.75</c:v>
                </c:pt>
                <c:pt idx="177">
                  <c:v>-34.25</c:v>
                </c:pt>
                <c:pt idx="178">
                  <c:v>-41</c:v>
                </c:pt>
                <c:pt idx="179">
                  <c:v>-41.5</c:v>
                </c:pt>
                <c:pt idx="180">
                  <c:v>-43.25</c:v>
                </c:pt>
                <c:pt idx="181">
                  <c:v>-42</c:v>
                </c:pt>
                <c:pt idx="184">
                  <c:v>-43.5</c:v>
                </c:pt>
                <c:pt idx="185">
                  <c:v>-29.75</c:v>
                </c:pt>
                <c:pt idx="186">
                  <c:v>-38.75</c:v>
                </c:pt>
                <c:pt idx="187">
                  <c:v>-40.75</c:v>
                </c:pt>
                <c:pt idx="189">
                  <c:v>-43.25</c:v>
                </c:pt>
                <c:pt idx="191">
                  <c:v>-37.5</c:v>
                </c:pt>
                <c:pt idx="192">
                  <c:v>-30</c:v>
                </c:pt>
                <c:pt idx="193">
                  <c:v>-23</c:v>
                </c:pt>
                <c:pt idx="194">
                  <c:v>-26.75</c:v>
                </c:pt>
                <c:pt idx="195">
                  <c:v>-23</c:v>
                </c:pt>
                <c:pt idx="196">
                  <c:v>-27</c:v>
                </c:pt>
                <c:pt idx="197">
                  <c:v>-28</c:v>
                </c:pt>
                <c:pt idx="198">
                  <c:v>-28.75</c:v>
                </c:pt>
                <c:pt idx="199">
                  <c:v>-32.5</c:v>
                </c:pt>
                <c:pt idx="200">
                  <c:v>-32.25</c:v>
                </c:pt>
                <c:pt idx="201">
                  <c:v>-30.5</c:v>
                </c:pt>
                <c:pt idx="202">
                  <c:v>-32.75</c:v>
                </c:pt>
                <c:pt idx="203">
                  <c:v>-34.25</c:v>
                </c:pt>
                <c:pt idx="204">
                  <c:v>-39.75</c:v>
                </c:pt>
              </c:numCache>
            </c:numRef>
          </c:val>
          <c:smooth val="0"/>
        </c:ser>
        <c:ser>
          <c:idx val="7"/>
          <c:order val="7"/>
          <c:tx>
            <c:v>C3 Piezometer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Data!$S$3:$S$207</c:f>
              <c:numCache>
                <c:ptCount val="205"/>
                <c:pt idx="0">
                  <c:v>-12.5</c:v>
                </c:pt>
                <c:pt idx="1">
                  <c:v>-16</c:v>
                </c:pt>
                <c:pt idx="2">
                  <c:v>-18.5</c:v>
                </c:pt>
                <c:pt idx="3">
                  <c:v>-18.5</c:v>
                </c:pt>
                <c:pt idx="4">
                  <c:v>-20</c:v>
                </c:pt>
                <c:pt idx="5">
                  <c:v>-20</c:v>
                </c:pt>
                <c:pt idx="6">
                  <c:v>-22</c:v>
                </c:pt>
                <c:pt idx="7">
                  <c:v>-23.5</c:v>
                </c:pt>
                <c:pt idx="8">
                  <c:v>-21.5</c:v>
                </c:pt>
                <c:pt idx="9">
                  <c:v>-24</c:v>
                </c:pt>
                <c:pt idx="10">
                  <c:v>-23</c:v>
                </c:pt>
                <c:pt idx="12">
                  <c:v>-24</c:v>
                </c:pt>
                <c:pt idx="13">
                  <c:v>-24.5</c:v>
                </c:pt>
                <c:pt idx="14">
                  <c:v>-27</c:v>
                </c:pt>
                <c:pt idx="15">
                  <c:v>-27.5</c:v>
                </c:pt>
                <c:pt idx="16">
                  <c:v>-28</c:v>
                </c:pt>
                <c:pt idx="17">
                  <c:v>-28.75</c:v>
                </c:pt>
                <c:pt idx="18">
                  <c:v>-29.25</c:v>
                </c:pt>
                <c:pt idx="19">
                  <c:v>-31</c:v>
                </c:pt>
                <c:pt idx="20">
                  <c:v>-33</c:v>
                </c:pt>
                <c:pt idx="21">
                  <c:v>-29.75</c:v>
                </c:pt>
                <c:pt idx="22">
                  <c:v>-30.75</c:v>
                </c:pt>
                <c:pt idx="23">
                  <c:v>-32</c:v>
                </c:pt>
                <c:pt idx="24">
                  <c:v>-31.75</c:v>
                </c:pt>
                <c:pt idx="25">
                  <c:v>-14.75</c:v>
                </c:pt>
                <c:pt idx="26">
                  <c:v>-18.25</c:v>
                </c:pt>
                <c:pt idx="27">
                  <c:v>-19.5</c:v>
                </c:pt>
                <c:pt idx="28">
                  <c:v>-20</c:v>
                </c:pt>
                <c:pt idx="29">
                  <c:v>-23</c:v>
                </c:pt>
                <c:pt idx="30">
                  <c:v>-23.5</c:v>
                </c:pt>
                <c:pt idx="31">
                  <c:v>-27</c:v>
                </c:pt>
                <c:pt idx="32">
                  <c:v>-25.75</c:v>
                </c:pt>
                <c:pt idx="33">
                  <c:v>-24.25</c:v>
                </c:pt>
                <c:pt idx="34">
                  <c:v>-27.5</c:v>
                </c:pt>
                <c:pt idx="35">
                  <c:v>-29</c:v>
                </c:pt>
                <c:pt idx="36">
                  <c:v>-31.5</c:v>
                </c:pt>
                <c:pt idx="38">
                  <c:v>-32.5</c:v>
                </c:pt>
                <c:pt idx="39">
                  <c:v>-33.25</c:v>
                </c:pt>
                <c:pt idx="40">
                  <c:v>14.5</c:v>
                </c:pt>
                <c:pt idx="41">
                  <c:v>-13</c:v>
                </c:pt>
                <c:pt idx="42">
                  <c:v>-21</c:v>
                </c:pt>
                <c:pt idx="43">
                  <c:v>-14.5</c:v>
                </c:pt>
                <c:pt idx="44">
                  <c:v>-14.5</c:v>
                </c:pt>
                <c:pt idx="45">
                  <c:v>-9.5</c:v>
                </c:pt>
                <c:pt idx="46">
                  <c:v>-9</c:v>
                </c:pt>
                <c:pt idx="47">
                  <c:v>-8.5</c:v>
                </c:pt>
                <c:pt idx="48">
                  <c:v>-4.75</c:v>
                </c:pt>
                <c:pt idx="49">
                  <c:v>-10.5</c:v>
                </c:pt>
                <c:pt idx="50">
                  <c:v>-14.5</c:v>
                </c:pt>
                <c:pt idx="51">
                  <c:v>-8.75</c:v>
                </c:pt>
                <c:pt idx="52">
                  <c:v>-9.75</c:v>
                </c:pt>
                <c:pt idx="53">
                  <c:v>-12.5</c:v>
                </c:pt>
                <c:pt idx="54">
                  <c:v>-14.75</c:v>
                </c:pt>
                <c:pt idx="55">
                  <c:v>-19.5</c:v>
                </c:pt>
                <c:pt idx="56">
                  <c:v>-16.25</c:v>
                </c:pt>
                <c:pt idx="57">
                  <c:v>-18.75</c:v>
                </c:pt>
                <c:pt idx="58">
                  <c:v>-17.75</c:v>
                </c:pt>
                <c:pt idx="59">
                  <c:v>-22.75</c:v>
                </c:pt>
                <c:pt idx="60">
                  <c:v>-23.25</c:v>
                </c:pt>
                <c:pt idx="61">
                  <c:v>-24.5</c:v>
                </c:pt>
                <c:pt idx="62">
                  <c:v>-24.75</c:v>
                </c:pt>
                <c:pt idx="63">
                  <c:v>-24.75</c:v>
                </c:pt>
                <c:pt idx="64">
                  <c:v>-25</c:v>
                </c:pt>
                <c:pt idx="65">
                  <c:v>-25.5</c:v>
                </c:pt>
                <c:pt idx="66">
                  <c:v>-26.25</c:v>
                </c:pt>
                <c:pt idx="67">
                  <c:v>-25.5</c:v>
                </c:pt>
                <c:pt idx="68">
                  <c:v>-24.75</c:v>
                </c:pt>
                <c:pt idx="69">
                  <c:v>-22</c:v>
                </c:pt>
                <c:pt idx="70">
                  <c:v>-10.75</c:v>
                </c:pt>
                <c:pt idx="71">
                  <c:v>-9.75</c:v>
                </c:pt>
                <c:pt idx="72">
                  <c:v>-9.125</c:v>
                </c:pt>
                <c:pt idx="73">
                  <c:v>-10.25</c:v>
                </c:pt>
                <c:pt idx="74">
                  <c:v>-13</c:v>
                </c:pt>
                <c:pt idx="75">
                  <c:v>-11.75</c:v>
                </c:pt>
                <c:pt idx="76">
                  <c:v>-16.25</c:v>
                </c:pt>
                <c:pt idx="77">
                  <c:v>-20.5</c:v>
                </c:pt>
                <c:pt idx="78">
                  <c:v>-21</c:v>
                </c:pt>
                <c:pt idx="79">
                  <c:v>-25.125</c:v>
                </c:pt>
                <c:pt idx="80">
                  <c:v>-26.25</c:v>
                </c:pt>
                <c:pt idx="81">
                  <c:v>-26.5</c:v>
                </c:pt>
                <c:pt idx="82">
                  <c:v>-22.25</c:v>
                </c:pt>
                <c:pt idx="83">
                  <c:v>-19</c:v>
                </c:pt>
                <c:pt idx="84">
                  <c:v>-16.25</c:v>
                </c:pt>
                <c:pt idx="85">
                  <c:v>-18.5</c:v>
                </c:pt>
                <c:pt idx="86">
                  <c:v>-15.75</c:v>
                </c:pt>
                <c:pt idx="87">
                  <c:v>-14.5</c:v>
                </c:pt>
                <c:pt idx="88">
                  <c:v>-13.25</c:v>
                </c:pt>
                <c:pt idx="89">
                  <c:v>-14.5</c:v>
                </c:pt>
                <c:pt idx="90">
                  <c:v>-13</c:v>
                </c:pt>
                <c:pt idx="91">
                  <c:v>-13</c:v>
                </c:pt>
                <c:pt idx="92">
                  <c:v>-14.25</c:v>
                </c:pt>
                <c:pt idx="94">
                  <c:v>-14.25</c:v>
                </c:pt>
                <c:pt idx="95">
                  <c:v>-16.75</c:v>
                </c:pt>
                <c:pt idx="96">
                  <c:v>-17.75</c:v>
                </c:pt>
                <c:pt idx="97">
                  <c:v>-18.5</c:v>
                </c:pt>
                <c:pt idx="98">
                  <c:v>-20</c:v>
                </c:pt>
                <c:pt idx="99">
                  <c:v>-22</c:v>
                </c:pt>
                <c:pt idx="100">
                  <c:v>-23</c:v>
                </c:pt>
                <c:pt idx="101">
                  <c:v>-24.125</c:v>
                </c:pt>
                <c:pt idx="102">
                  <c:v>-25</c:v>
                </c:pt>
                <c:pt idx="103">
                  <c:v>-25.75</c:v>
                </c:pt>
                <c:pt idx="104">
                  <c:v>-27.25</c:v>
                </c:pt>
                <c:pt idx="105">
                  <c:v>-26</c:v>
                </c:pt>
                <c:pt idx="106">
                  <c:v>-28.25</c:v>
                </c:pt>
                <c:pt idx="107">
                  <c:v>-27.75</c:v>
                </c:pt>
                <c:pt idx="108">
                  <c:v>-28.5</c:v>
                </c:pt>
                <c:pt idx="109">
                  <c:v>-23</c:v>
                </c:pt>
                <c:pt idx="110">
                  <c:v>-18.75</c:v>
                </c:pt>
                <c:pt idx="111">
                  <c:v>-16.75</c:v>
                </c:pt>
                <c:pt idx="112">
                  <c:v>-17.25</c:v>
                </c:pt>
                <c:pt idx="113">
                  <c:v>-18.5</c:v>
                </c:pt>
                <c:pt idx="114">
                  <c:v>-18</c:v>
                </c:pt>
                <c:pt idx="115">
                  <c:v>-17.25</c:v>
                </c:pt>
                <c:pt idx="116">
                  <c:v>-20.25</c:v>
                </c:pt>
                <c:pt idx="117">
                  <c:v>-18</c:v>
                </c:pt>
                <c:pt idx="118">
                  <c:v>-19.5</c:v>
                </c:pt>
                <c:pt idx="119">
                  <c:v>-21.5</c:v>
                </c:pt>
                <c:pt idx="120">
                  <c:v>-22</c:v>
                </c:pt>
                <c:pt idx="121">
                  <c:v>-23.25</c:v>
                </c:pt>
                <c:pt idx="122">
                  <c:v>-24</c:v>
                </c:pt>
                <c:pt idx="123">
                  <c:v>-24.25</c:v>
                </c:pt>
                <c:pt idx="124">
                  <c:v>-24.5</c:v>
                </c:pt>
                <c:pt idx="125">
                  <c:v>-24.75</c:v>
                </c:pt>
                <c:pt idx="126">
                  <c:v>-26</c:v>
                </c:pt>
                <c:pt idx="127">
                  <c:v>-27</c:v>
                </c:pt>
                <c:pt idx="128">
                  <c:v>-29.5</c:v>
                </c:pt>
                <c:pt idx="129">
                  <c:v>-34</c:v>
                </c:pt>
                <c:pt idx="130">
                  <c:v>-21.5</c:v>
                </c:pt>
                <c:pt idx="131">
                  <c:v>-17.25</c:v>
                </c:pt>
                <c:pt idx="132">
                  <c:v>-27.25</c:v>
                </c:pt>
                <c:pt idx="133">
                  <c:v>-24.5</c:v>
                </c:pt>
                <c:pt idx="134">
                  <c:v>-26.75</c:v>
                </c:pt>
                <c:pt idx="135">
                  <c:v>-28.25</c:v>
                </c:pt>
                <c:pt idx="136">
                  <c:v>-29.25</c:v>
                </c:pt>
                <c:pt idx="137">
                  <c:v>-30.25</c:v>
                </c:pt>
                <c:pt idx="138">
                  <c:v>-30.25</c:v>
                </c:pt>
                <c:pt idx="139">
                  <c:v>-44.25</c:v>
                </c:pt>
                <c:pt idx="140">
                  <c:v>-50</c:v>
                </c:pt>
                <c:pt idx="141">
                  <c:v>-57.25</c:v>
                </c:pt>
                <c:pt idx="142">
                  <c:v>-60</c:v>
                </c:pt>
                <c:pt idx="144">
                  <c:v>-37.25</c:v>
                </c:pt>
                <c:pt idx="145">
                  <c:v>-25.5</c:v>
                </c:pt>
                <c:pt idx="146">
                  <c:v>-27</c:v>
                </c:pt>
                <c:pt idx="147">
                  <c:v>-31.5</c:v>
                </c:pt>
                <c:pt idx="148">
                  <c:v>-36</c:v>
                </c:pt>
                <c:pt idx="149">
                  <c:v>-38.5</c:v>
                </c:pt>
                <c:pt idx="150">
                  <c:v>-44</c:v>
                </c:pt>
                <c:pt idx="151">
                  <c:v>-49.25</c:v>
                </c:pt>
                <c:pt idx="152">
                  <c:v>-54.5</c:v>
                </c:pt>
                <c:pt idx="153">
                  <c:v>-58.25</c:v>
                </c:pt>
                <c:pt idx="154">
                  <c:v>-60.5</c:v>
                </c:pt>
                <c:pt idx="159">
                  <c:v>-25.25</c:v>
                </c:pt>
                <c:pt idx="160">
                  <c:v>-12.5</c:v>
                </c:pt>
                <c:pt idx="161">
                  <c:v>-20.75</c:v>
                </c:pt>
                <c:pt idx="162">
                  <c:v>-26.25</c:v>
                </c:pt>
                <c:pt idx="163">
                  <c:v>-28.25</c:v>
                </c:pt>
                <c:pt idx="164">
                  <c:v>-28.5</c:v>
                </c:pt>
                <c:pt idx="165">
                  <c:v>-28.5</c:v>
                </c:pt>
                <c:pt idx="166">
                  <c:v>-39.5</c:v>
                </c:pt>
                <c:pt idx="167">
                  <c:v>-51.25</c:v>
                </c:pt>
                <c:pt idx="168">
                  <c:v>-57.25</c:v>
                </c:pt>
                <c:pt idx="169">
                  <c:v>-36.32</c:v>
                </c:pt>
                <c:pt idx="170">
                  <c:v>-38.36</c:v>
                </c:pt>
                <c:pt idx="171">
                  <c:v>-35.25</c:v>
                </c:pt>
                <c:pt idx="172">
                  <c:v>-33.5</c:v>
                </c:pt>
                <c:pt idx="173">
                  <c:v>-34.25</c:v>
                </c:pt>
                <c:pt idx="174">
                  <c:v>-35.5</c:v>
                </c:pt>
                <c:pt idx="175">
                  <c:v>-31.75</c:v>
                </c:pt>
                <c:pt idx="176">
                  <c:v>-30.5</c:v>
                </c:pt>
                <c:pt idx="177">
                  <c:v>-29</c:v>
                </c:pt>
                <c:pt idx="178">
                  <c:v>-36.5</c:v>
                </c:pt>
                <c:pt idx="179">
                  <c:v>-36.5</c:v>
                </c:pt>
                <c:pt idx="180">
                  <c:v>-38.75</c:v>
                </c:pt>
                <c:pt idx="181">
                  <c:v>-40</c:v>
                </c:pt>
                <c:pt idx="182">
                  <c:v>-44</c:v>
                </c:pt>
                <c:pt idx="183">
                  <c:v>-45</c:v>
                </c:pt>
                <c:pt idx="184">
                  <c:v>-41.75</c:v>
                </c:pt>
                <c:pt idx="185">
                  <c:v>-25.75</c:v>
                </c:pt>
                <c:pt idx="186">
                  <c:v>-34.25</c:v>
                </c:pt>
                <c:pt idx="187">
                  <c:v>-36.75</c:v>
                </c:pt>
                <c:pt idx="188">
                  <c:v>-37</c:v>
                </c:pt>
                <c:pt idx="189">
                  <c:v>-39.25</c:v>
                </c:pt>
                <c:pt idx="191">
                  <c:v>-32.5</c:v>
                </c:pt>
                <c:pt idx="192">
                  <c:v>-25.5</c:v>
                </c:pt>
                <c:pt idx="193">
                  <c:v>-18.25</c:v>
                </c:pt>
                <c:pt idx="194">
                  <c:v>-23</c:v>
                </c:pt>
                <c:pt idx="195">
                  <c:v>-19.25</c:v>
                </c:pt>
                <c:pt idx="196">
                  <c:v>-22.75</c:v>
                </c:pt>
                <c:pt idx="197">
                  <c:v>-24</c:v>
                </c:pt>
                <c:pt idx="198">
                  <c:v>-24.75</c:v>
                </c:pt>
                <c:pt idx="199">
                  <c:v>-28</c:v>
                </c:pt>
                <c:pt idx="200">
                  <c:v>-27.25</c:v>
                </c:pt>
                <c:pt idx="201">
                  <c:v>-26.25</c:v>
                </c:pt>
                <c:pt idx="202">
                  <c:v>-28.25</c:v>
                </c:pt>
                <c:pt idx="203">
                  <c:v>-29.5</c:v>
                </c:pt>
                <c:pt idx="204">
                  <c:v>-34.75</c:v>
                </c:pt>
              </c:numCache>
            </c:numRef>
          </c:val>
          <c:smooth val="0"/>
        </c:ser>
        <c:ser>
          <c:idx val="8"/>
          <c:order val="8"/>
          <c:tx>
            <c:v>C4 Piezometer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Data!$U$3:$U$207</c:f>
              <c:numCache>
                <c:ptCount val="205"/>
                <c:pt idx="0">
                  <c:v>-47.5</c:v>
                </c:pt>
                <c:pt idx="1">
                  <c:v>-50.5</c:v>
                </c:pt>
                <c:pt idx="2">
                  <c:v>-53</c:v>
                </c:pt>
                <c:pt idx="3">
                  <c:v>-53</c:v>
                </c:pt>
                <c:pt idx="4">
                  <c:v>-54.75</c:v>
                </c:pt>
                <c:pt idx="5">
                  <c:v>-54.5</c:v>
                </c:pt>
                <c:pt idx="6">
                  <c:v>-57</c:v>
                </c:pt>
                <c:pt idx="7">
                  <c:v>-57.5</c:v>
                </c:pt>
                <c:pt idx="8">
                  <c:v>-56</c:v>
                </c:pt>
                <c:pt idx="9">
                  <c:v>-58</c:v>
                </c:pt>
                <c:pt idx="10">
                  <c:v>-58</c:v>
                </c:pt>
                <c:pt idx="11">
                  <c:v>-57.25</c:v>
                </c:pt>
                <c:pt idx="12">
                  <c:v>-58.5</c:v>
                </c:pt>
                <c:pt idx="13">
                  <c:v>-59</c:v>
                </c:pt>
                <c:pt idx="14">
                  <c:v>-61.5</c:v>
                </c:pt>
                <c:pt idx="15">
                  <c:v>-62</c:v>
                </c:pt>
                <c:pt idx="16">
                  <c:v>-62.5</c:v>
                </c:pt>
                <c:pt idx="17">
                  <c:v>-63.5</c:v>
                </c:pt>
                <c:pt idx="18">
                  <c:v>-64</c:v>
                </c:pt>
                <c:pt idx="19">
                  <c:v>-65.75</c:v>
                </c:pt>
                <c:pt idx="20">
                  <c:v>-68</c:v>
                </c:pt>
                <c:pt idx="21">
                  <c:v>-65.5</c:v>
                </c:pt>
                <c:pt idx="22">
                  <c:v>-66</c:v>
                </c:pt>
                <c:pt idx="23">
                  <c:v>-67.25</c:v>
                </c:pt>
                <c:pt idx="24">
                  <c:v>-66.5</c:v>
                </c:pt>
                <c:pt idx="25">
                  <c:v>-48</c:v>
                </c:pt>
                <c:pt idx="26">
                  <c:v>-50.75</c:v>
                </c:pt>
                <c:pt idx="27">
                  <c:v>-52.25</c:v>
                </c:pt>
                <c:pt idx="28">
                  <c:v>-52.5</c:v>
                </c:pt>
                <c:pt idx="29">
                  <c:v>-55.75</c:v>
                </c:pt>
                <c:pt idx="30">
                  <c:v>-56.25</c:v>
                </c:pt>
                <c:pt idx="31">
                  <c:v>-59.5</c:v>
                </c:pt>
                <c:pt idx="32">
                  <c:v>-58.75</c:v>
                </c:pt>
                <c:pt idx="33">
                  <c:v>-60.25</c:v>
                </c:pt>
                <c:pt idx="34">
                  <c:v>-61</c:v>
                </c:pt>
                <c:pt idx="35">
                  <c:v>-62.5</c:v>
                </c:pt>
                <c:pt idx="36">
                  <c:v>-64.5</c:v>
                </c:pt>
                <c:pt idx="37">
                  <c:v>-64.25</c:v>
                </c:pt>
                <c:pt idx="38">
                  <c:v>-67</c:v>
                </c:pt>
                <c:pt idx="41">
                  <c:v>-46</c:v>
                </c:pt>
                <c:pt idx="42">
                  <c:v>-55</c:v>
                </c:pt>
                <c:pt idx="43">
                  <c:v>-49</c:v>
                </c:pt>
                <c:pt idx="44">
                  <c:v>-47.7</c:v>
                </c:pt>
                <c:pt idx="45">
                  <c:v>-41.75</c:v>
                </c:pt>
                <c:pt idx="46">
                  <c:v>-41</c:v>
                </c:pt>
                <c:pt idx="47">
                  <c:v>-40.5</c:v>
                </c:pt>
                <c:pt idx="48">
                  <c:v>-39</c:v>
                </c:pt>
                <c:pt idx="49">
                  <c:v>-41.5</c:v>
                </c:pt>
                <c:pt idx="50">
                  <c:v>-45.75</c:v>
                </c:pt>
                <c:pt idx="51">
                  <c:v>-40.5</c:v>
                </c:pt>
                <c:pt idx="52">
                  <c:v>-39.75</c:v>
                </c:pt>
                <c:pt idx="53">
                  <c:v>-42.75</c:v>
                </c:pt>
                <c:pt idx="54">
                  <c:v>-44.5</c:v>
                </c:pt>
                <c:pt idx="55">
                  <c:v>-50.25</c:v>
                </c:pt>
                <c:pt idx="56">
                  <c:v>-47</c:v>
                </c:pt>
                <c:pt idx="57">
                  <c:v>-49</c:v>
                </c:pt>
                <c:pt idx="58">
                  <c:v>-48.25</c:v>
                </c:pt>
                <c:pt idx="59">
                  <c:v>-53.25</c:v>
                </c:pt>
                <c:pt idx="60">
                  <c:v>-54.25</c:v>
                </c:pt>
                <c:pt idx="61">
                  <c:v>-55</c:v>
                </c:pt>
                <c:pt idx="62">
                  <c:v>-55.75</c:v>
                </c:pt>
                <c:pt idx="63">
                  <c:v>-55.5</c:v>
                </c:pt>
                <c:pt idx="64">
                  <c:v>-56.25</c:v>
                </c:pt>
                <c:pt idx="65">
                  <c:v>-57</c:v>
                </c:pt>
                <c:pt idx="66">
                  <c:v>-58</c:v>
                </c:pt>
                <c:pt idx="67">
                  <c:v>-58</c:v>
                </c:pt>
                <c:pt idx="68">
                  <c:v>-56.25</c:v>
                </c:pt>
                <c:pt idx="69">
                  <c:v>-53</c:v>
                </c:pt>
                <c:pt idx="70">
                  <c:v>-41.5</c:v>
                </c:pt>
                <c:pt idx="71">
                  <c:v>-40.5</c:v>
                </c:pt>
                <c:pt idx="72">
                  <c:v>-40</c:v>
                </c:pt>
                <c:pt idx="73">
                  <c:v>-40</c:v>
                </c:pt>
                <c:pt idx="74">
                  <c:v>-42.5</c:v>
                </c:pt>
                <c:pt idx="75">
                  <c:v>-41.25</c:v>
                </c:pt>
                <c:pt idx="76">
                  <c:v>-45.25</c:v>
                </c:pt>
                <c:pt idx="77">
                  <c:v>-50</c:v>
                </c:pt>
                <c:pt idx="78">
                  <c:v>-50.5</c:v>
                </c:pt>
                <c:pt idx="79">
                  <c:v>-56.25</c:v>
                </c:pt>
                <c:pt idx="80">
                  <c:v>-57.5</c:v>
                </c:pt>
                <c:pt idx="81">
                  <c:v>-58.75</c:v>
                </c:pt>
                <c:pt idx="82">
                  <c:v>-54.25</c:v>
                </c:pt>
                <c:pt idx="83">
                  <c:v>-50.75</c:v>
                </c:pt>
                <c:pt idx="84">
                  <c:v>-47.25</c:v>
                </c:pt>
                <c:pt idx="85">
                  <c:v>-48.75</c:v>
                </c:pt>
                <c:pt idx="86">
                  <c:v>-46.75</c:v>
                </c:pt>
                <c:pt idx="87">
                  <c:v>-45.5</c:v>
                </c:pt>
                <c:pt idx="88">
                  <c:v>-44.5</c:v>
                </c:pt>
                <c:pt idx="89">
                  <c:v>-45.125</c:v>
                </c:pt>
                <c:pt idx="90">
                  <c:v>-43.75</c:v>
                </c:pt>
                <c:pt idx="91">
                  <c:v>-43.75</c:v>
                </c:pt>
                <c:pt idx="92">
                  <c:v>-44.25</c:v>
                </c:pt>
                <c:pt idx="93">
                  <c:v>-44</c:v>
                </c:pt>
                <c:pt idx="94">
                  <c:v>-44</c:v>
                </c:pt>
                <c:pt idx="95">
                  <c:v>-46.5</c:v>
                </c:pt>
                <c:pt idx="96">
                  <c:v>-47.75</c:v>
                </c:pt>
                <c:pt idx="97">
                  <c:v>-48.75</c:v>
                </c:pt>
                <c:pt idx="98">
                  <c:v>-50.125</c:v>
                </c:pt>
                <c:pt idx="99">
                  <c:v>-52.75</c:v>
                </c:pt>
                <c:pt idx="100">
                  <c:v>-52.75</c:v>
                </c:pt>
                <c:pt idx="101">
                  <c:v>-54.75</c:v>
                </c:pt>
                <c:pt idx="102">
                  <c:v>-55.75</c:v>
                </c:pt>
                <c:pt idx="103">
                  <c:v>-56.5</c:v>
                </c:pt>
                <c:pt idx="104">
                  <c:v>-58.5</c:v>
                </c:pt>
                <c:pt idx="105">
                  <c:v>-59</c:v>
                </c:pt>
                <c:pt idx="106">
                  <c:v>-61.75</c:v>
                </c:pt>
                <c:pt idx="107">
                  <c:v>-61</c:v>
                </c:pt>
                <c:pt idx="108">
                  <c:v>-61.75</c:v>
                </c:pt>
                <c:pt idx="109">
                  <c:v>-56.75</c:v>
                </c:pt>
                <c:pt idx="110">
                  <c:v>-53</c:v>
                </c:pt>
                <c:pt idx="111">
                  <c:v>-49.5</c:v>
                </c:pt>
                <c:pt idx="112">
                  <c:v>-49.5</c:v>
                </c:pt>
                <c:pt idx="113">
                  <c:v>-50.5</c:v>
                </c:pt>
                <c:pt idx="114">
                  <c:v>-50</c:v>
                </c:pt>
                <c:pt idx="115">
                  <c:v>-49.25</c:v>
                </c:pt>
                <c:pt idx="116">
                  <c:v>-51.75</c:v>
                </c:pt>
                <c:pt idx="117">
                  <c:v>-50.25</c:v>
                </c:pt>
                <c:pt idx="118">
                  <c:v>-51</c:v>
                </c:pt>
                <c:pt idx="119">
                  <c:v>-51.5</c:v>
                </c:pt>
                <c:pt idx="120">
                  <c:v>-54</c:v>
                </c:pt>
                <c:pt idx="121">
                  <c:v>-55.25</c:v>
                </c:pt>
                <c:pt idx="122">
                  <c:v>-55.75</c:v>
                </c:pt>
                <c:pt idx="123">
                  <c:v>-57</c:v>
                </c:pt>
                <c:pt idx="124">
                  <c:v>-56.75</c:v>
                </c:pt>
                <c:pt idx="125">
                  <c:v>-56.75</c:v>
                </c:pt>
                <c:pt idx="126">
                  <c:v>-59</c:v>
                </c:pt>
                <c:pt idx="127">
                  <c:v>-59.5</c:v>
                </c:pt>
                <c:pt idx="128">
                  <c:v>-63</c:v>
                </c:pt>
                <c:pt idx="130">
                  <c:v>-56.25</c:v>
                </c:pt>
                <c:pt idx="131">
                  <c:v>-53</c:v>
                </c:pt>
                <c:pt idx="132">
                  <c:v>-61</c:v>
                </c:pt>
                <c:pt idx="133">
                  <c:v>-58.25</c:v>
                </c:pt>
                <c:pt idx="134">
                  <c:v>-60.25</c:v>
                </c:pt>
                <c:pt idx="135">
                  <c:v>-61.75</c:v>
                </c:pt>
                <c:pt idx="136">
                  <c:v>-63</c:v>
                </c:pt>
                <c:pt idx="137">
                  <c:v>-63.25</c:v>
                </c:pt>
                <c:pt idx="138">
                  <c:v>-64</c:v>
                </c:pt>
                <c:pt idx="145">
                  <c:v>-60.5</c:v>
                </c:pt>
                <c:pt idx="146">
                  <c:v>-61.75</c:v>
                </c:pt>
                <c:pt idx="147">
                  <c:v>-65.5</c:v>
                </c:pt>
                <c:pt idx="159">
                  <c:v>-67</c:v>
                </c:pt>
                <c:pt idx="160">
                  <c:v>-53.25</c:v>
                </c:pt>
                <c:pt idx="161">
                  <c:v>-58.25</c:v>
                </c:pt>
                <c:pt idx="162">
                  <c:v>-63</c:v>
                </c:pt>
                <c:pt idx="163">
                  <c:v>-64.25</c:v>
                </c:pt>
                <c:pt idx="164">
                  <c:v>-63.5</c:v>
                </c:pt>
                <c:pt idx="165">
                  <c:v>-63</c:v>
                </c:pt>
                <c:pt idx="175">
                  <c:v>-67.5</c:v>
                </c:pt>
                <c:pt idx="176">
                  <c:v>-66.5</c:v>
                </c:pt>
                <c:pt idx="177">
                  <c:v>-64.25</c:v>
                </c:pt>
                <c:pt idx="185">
                  <c:v>-60.25</c:v>
                </c:pt>
                <c:pt idx="192">
                  <c:v>-59.75</c:v>
                </c:pt>
                <c:pt idx="193">
                  <c:v>-52</c:v>
                </c:pt>
                <c:pt idx="194">
                  <c:v>-56.25</c:v>
                </c:pt>
                <c:pt idx="195">
                  <c:v>-52.5</c:v>
                </c:pt>
                <c:pt idx="196">
                  <c:v>-55.75</c:v>
                </c:pt>
                <c:pt idx="197">
                  <c:v>-57.25</c:v>
                </c:pt>
                <c:pt idx="198">
                  <c:v>-57.5</c:v>
                </c:pt>
                <c:pt idx="199">
                  <c:v>-60.25</c:v>
                </c:pt>
                <c:pt idx="200">
                  <c:v>-60.25</c:v>
                </c:pt>
                <c:pt idx="201">
                  <c:v>-59</c:v>
                </c:pt>
                <c:pt idx="202">
                  <c:v>-61.25</c:v>
                </c:pt>
                <c:pt idx="203">
                  <c:v>-62.75</c:v>
                </c:pt>
              </c:numCache>
            </c:numRef>
          </c:val>
          <c:smooth val="0"/>
        </c:ser>
        <c:marker val="1"/>
        <c:axId val="53863574"/>
        <c:axId val="15010119"/>
      </c:lineChart>
      <c:lineChart>
        <c:grouping val="standard"/>
        <c:varyColors val="0"/>
        <c:ser>
          <c:idx val="1"/>
          <c:order val="2"/>
          <c:tx>
            <c:v>Lee Vining Creek Flow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873344"/>
        <c:axId val="7860097"/>
      </c:lineChart>
      <c:catAx>
        <c:axId val="5386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5010119"/>
        <c:crosses val="autoZero"/>
        <c:auto val="0"/>
        <c:lblOffset val="100"/>
        <c:tickLblSkip val="8"/>
        <c:tickMarkSkip val="4"/>
        <c:noMultiLvlLbl val="0"/>
      </c:catAx>
      <c:valAx>
        <c:axId val="1501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63574"/>
        <c:crossesAt val="1"/>
        <c:crossBetween val="between"/>
        <c:dispUnits/>
      </c:valAx>
      <c:catAx>
        <c:axId val="873344"/>
        <c:scaling>
          <c:orientation val="minMax"/>
        </c:scaling>
        <c:axPos val="b"/>
        <c:delete val="1"/>
        <c:majorTickMark val="in"/>
        <c:minorTickMark val="none"/>
        <c:tickLblPos val="nextTo"/>
        <c:crossAx val="7860097"/>
        <c:crosses val="autoZero"/>
        <c:auto val="0"/>
        <c:lblOffset val="100"/>
        <c:noMultiLvlLbl val="0"/>
      </c:catAx>
      <c:valAx>
        <c:axId val="786009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33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359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8105"/>
          <c:h val="0.87875"/>
        </c:manualLayout>
      </c:layout>
      <c:lineChart>
        <c:grouping val="standard"/>
        <c:varyColors val="0"/>
        <c:ser>
          <c:idx val="0"/>
          <c:order val="0"/>
          <c:tx>
            <c:v>A1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Data!$C$3:$C$207</c:f>
              <c:numCache>
                <c:ptCount val="205"/>
                <c:pt idx="0">
                  <c:v>-33</c:v>
                </c:pt>
                <c:pt idx="1">
                  <c:v>-37.5</c:v>
                </c:pt>
                <c:pt idx="2">
                  <c:v>-41.5</c:v>
                </c:pt>
                <c:pt idx="3">
                  <c:v>-40</c:v>
                </c:pt>
                <c:pt idx="4">
                  <c:v>-44</c:v>
                </c:pt>
                <c:pt idx="5">
                  <c:v>-44.5</c:v>
                </c:pt>
                <c:pt idx="6">
                  <c:v>-46.5</c:v>
                </c:pt>
                <c:pt idx="7">
                  <c:v>-48.5</c:v>
                </c:pt>
                <c:pt idx="8">
                  <c:v>-46.75</c:v>
                </c:pt>
                <c:pt idx="9">
                  <c:v>-51</c:v>
                </c:pt>
                <c:pt idx="10">
                  <c:v>-52.5</c:v>
                </c:pt>
                <c:pt idx="11">
                  <c:v>-51.5</c:v>
                </c:pt>
                <c:pt idx="12">
                  <c:v>-52.75</c:v>
                </c:pt>
                <c:pt idx="13">
                  <c:v>-53</c:v>
                </c:pt>
                <c:pt idx="14">
                  <c:v>-55</c:v>
                </c:pt>
                <c:pt idx="15">
                  <c:v>-55</c:v>
                </c:pt>
                <c:pt idx="16">
                  <c:v>-55</c:v>
                </c:pt>
                <c:pt idx="17">
                  <c:v>-56.25</c:v>
                </c:pt>
                <c:pt idx="18">
                  <c:v>-56</c:v>
                </c:pt>
                <c:pt idx="19">
                  <c:v>-57.25</c:v>
                </c:pt>
                <c:pt idx="20">
                  <c:v>-58.5</c:v>
                </c:pt>
                <c:pt idx="21">
                  <c:v>-57.25</c:v>
                </c:pt>
                <c:pt idx="22">
                  <c:v>-58</c:v>
                </c:pt>
                <c:pt idx="23">
                  <c:v>-58.5</c:v>
                </c:pt>
                <c:pt idx="24">
                  <c:v>-59.25</c:v>
                </c:pt>
                <c:pt idx="25">
                  <c:v>-42.5</c:v>
                </c:pt>
                <c:pt idx="26">
                  <c:v>-47.75</c:v>
                </c:pt>
                <c:pt idx="27">
                  <c:v>-48.5</c:v>
                </c:pt>
                <c:pt idx="28">
                  <c:v>-49.5</c:v>
                </c:pt>
                <c:pt idx="29">
                  <c:v>-51.75</c:v>
                </c:pt>
                <c:pt idx="30">
                  <c:v>-52.5</c:v>
                </c:pt>
                <c:pt idx="31">
                  <c:v>-56</c:v>
                </c:pt>
                <c:pt idx="32">
                  <c:v>-54.5</c:v>
                </c:pt>
                <c:pt idx="33">
                  <c:v>-55.75</c:v>
                </c:pt>
                <c:pt idx="34">
                  <c:v>-56</c:v>
                </c:pt>
                <c:pt idx="35">
                  <c:v>-57</c:v>
                </c:pt>
                <c:pt idx="36">
                  <c:v>-58.25</c:v>
                </c:pt>
                <c:pt idx="37">
                  <c:v>-57.25</c:v>
                </c:pt>
                <c:pt idx="38">
                  <c:v>-60.5</c:v>
                </c:pt>
                <c:pt idx="39">
                  <c:v>-61.25</c:v>
                </c:pt>
                <c:pt idx="41">
                  <c:v>-38</c:v>
                </c:pt>
                <c:pt idx="42">
                  <c:v>-46</c:v>
                </c:pt>
                <c:pt idx="43">
                  <c:v>-39.5</c:v>
                </c:pt>
                <c:pt idx="44">
                  <c:v>-40.25</c:v>
                </c:pt>
                <c:pt idx="45">
                  <c:v>-32.5</c:v>
                </c:pt>
                <c:pt idx="46">
                  <c:v>-31.25</c:v>
                </c:pt>
                <c:pt idx="47">
                  <c:v>-30.75</c:v>
                </c:pt>
                <c:pt idx="48">
                  <c:v>-28.75</c:v>
                </c:pt>
                <c:pt idx="49">
                  <c:v>-32.75</c:v>
                </c:pt>
                <c:pt idx="50">
                  <c:v>-38.5</c:v>
                </c:pt>
                <c:pt idx="51">
                  <c:v>-29</c:v>
                </c:pt>
                <c:pt idx="52">
                  <c:v>-29.25</c:v>
                </c:pt>
                <c:pt idx="53">
                  <c:v>-33.75</c:v>
                </c:pt>
                <c:pt idx="54">
                  <c:v>-36.75</c:v>
                </c:pt>
                <c:pt idx="55">
                  <c:v>-43.75</c:v>
                </c:pt>
                <c:pt idx="56">
                  <c:v>-40.5</c:v>
                </c:pt>
                <c:pt idx="57">
                  <c:v>-44</c:v>
                </c:pt>
                <c:pt idx="58">
                  <c:v>-42.25</c:v>
                </c:pt>
                <c:pt idx="59">
                  <c:v>-48.25</c:v>
                </c:pt>
                <c:pt idx="60">
                  <c:v>-49.5</c:v>
                </c:pt>
                <c:pt idx="61">
                  <c:v>-51.25</c:v>
                </c:pt>
                <c:pt idx="62">
                  <c:v>-51.75</c:v>
                </c:pt>
                <c:pt idx="63">
                  <c:v>-52.5</c:v>
                </c:pt>
                <c:pt idx="64">
                  <c:v>-54</c:v>
                </c:pt>
                <c:pt idx="65">
                  <c:v>-55.75</c:v>
                </c:pt>
                <c:pt idx="66">
                  <c:v>-54.75</c:v>
                </c:pt>
                <c:pt idx="67">
                  <c:v>-54.5</c:v>
                </c:pt>
                <c:pt idx="68">
                  <c:v>-53.5</c:v>
                </c:pt>
                <c:pt idx="69">
                  <c:v>-49.5</c:v>
                </c:pt>
                <c:pt idx="70">
                  <c:v>-29.25</c:v>
                </c:pt>
                <c:pt idx="71">
                  <c:v>-28.25</c:v>
                </c:pt>
                <c:pt idx="72">
                  <c:v>-27.625</c:v>
                </c:pt>
                <c:pt idx="73">
                  <c:v>-33.25</c:v>
                </c:pt>
                <c:pt idx="74">
                  <c:v>-35.5</c:v>
                </c:pt>
                <c:pt idx="75">
                  <c:v>-34.5</c:v>
                </c:pt>
                <c:pt idx="76">
                  <c:v>-38.25</c:v>
                </c:pt>
                <c:pt idx="77">
                  <c:v>-44</c:v>
                </c:pt>
                <c:pt idx="78">
                  <c:v>-44.5</c:v>
                </c:pt>
                <c:pt idx="79">
                  <c:v>-54</c:v>
                </c:pt>
                <c:pt idx="80">
                  <c:v>-56.25</c:v>
                </c:pt>
                <c:pt idx="81">
                  <c:v>-57.625</c:v>
                </c:pt>
                <c:pt idx="82">
                  <c:v>-46.5</c:v>
                </c:pt>
                <c:pt idx="83">
                  <c:v>-43.5</c:v>
                </c:pt>
                <c:pt idx="84">
                  <c:v>-39.25</c:v>
                </c:pt>
                <c:pt idx="85">
                  <c:v>-41.5</c:v>
                </c:pt>
                <c:pt idx="86">
                  <c:v>-38.625</c:v>
                </c:pt>
                <c:pt idx="87">
                  <c:v>-37.5</c:v>
                </c:pt>
                <c:pt idx="88">
                  <c:v>-36.5</c:v>
                </c:pt>
                <c:pt idx="89">
                  <c:v>-37.25</c:v>
                </c:pt>
                <c:pt idx="90">
                  <c:v>-35.75</c:v>
                </c:pt>
                <c:pt idx="91">
                  <c:v>-35.75</c:v>
                </c:pt>
                <c:pt idx="92">
                  <c:v>-36.625</c:v>
                </c:pt>
                <c:pt idx="93">
                  <c:v>-36</c:v>
                </c:pt>
                <c:pt idx="94">
                  <c:v>-37</c:v>
                </c:pt>
                <c:pt idx="95">
                  <c:v>-39.5</c:v>
                </c:pt>
                <c:pt idx="96">
                  <c:v>-41.25</c:v>
                </c:pt>
                <c:pt idx="97">
                  <c:v>-43</c:v>
                </c:pt>
                <c:pt idx="98">
                  <c:v>-44.5</c:v>
                </c:pt>
                <c:pt idx="99">
                  <c:v>-48</c:v>
                </c:pt>
                <c:pt idx="100">
                  <c:v>-49.25</c:v>
                </c:pt>
                <c:pt idx="101">
                  <c:v>-50.75</c:v>
                </c:pt>
                <c:pt idx="102">
                  <c:v>-51.75</c:v>
                </c:pt>
                <c:pt idx="103">
                  <c:v>-54</c:v>
                </c:pt>
                <c:pt idx="104">
                  <c:v>-58.5</c:v>
                </c:pt>
                <c:pt idx="105">
                  <c:v>-55.349999999999994</c:v>
                </c:pt>
                <c:pt idx="106">
                  <c:v>-58.25</c:v>
                </c:pt>
                <c:pt idx="108">
                  <c:v>-60.75</c:v>
                </c:pt>
                <c:pt idx="109">
                  <c:v>-47</c:v>
                </c:pt>
                <c:pt idx="110">
                  <c:v>-42.25</c:v>
                </c:pt>
                <c:pt idx="111">
                  <c:v>-40.5</c:v>
                </c:pt>
                <c:pt idx="112">
                  <c:v>-39.25</c:v>
                </c:pt>
                <c:pt idx="113">
                  <c:v>-41.5</c:v>
                </c:pt>
                <c:pt idx="114">
                  <c:v>-41</c:v>
                </c:pt>
                <c:pt idx="115">
                  <c:v>-41</c:v>
                </c:pt>
                <c:pt idx="116">
                  <c:v>-44.25</c:v>
                </c:pt>
                <c:pt idx="117">
                  <c:v>-41.75</c:v>
                </c:pt>
                <c:pt idx="118">
                  <c:v>-43.75</c:v>
                </c:pt>
                <c:pt idx="119">
                  <c:v>-45</c:v>
                </c:pt>
                <c:pt idx="120">
                  <c:v>-48.25</c:v>
                </c:pt>
                <c:pt idx="121">
                  <c:v>-49.5</c:v>
                </c:pt>
                <c:pt idx="122">
                  <c:v>-50.5</c:v>
                </c:pt>
                <c:pt idx="123">
                  <c:v>-52</c:v>
                </c:pt>
                <c:pt idx="124">
                  <c:v>-52.25</c:v>
                </c:pt>
                <c:pt idx="125">
                  <c:v>-53.75</c:v>
                </c:pt>
                <c:pt idx="126">
                  <c:v>-56.5</c:v>
                </c:pt>
                <c:pt idx="127">
                  <c:v>-60</c:v>
                </c:pt>
                <c:pt idx="128">
                  <c:v>-66.5</c:v>
                </c:pt>
                <c:pt idx="129">
                  <c:v>-58.25</c:v>
                </c:pt>
                <c:pt idx="130">
                  <c:v>-44.5</c:v>
                </c:pt>
                <c:pt idx="131">
                  <c:v>-40.25</c:v>
                </c:pt>
                <c:pt idx="132">
                  <c:v>-57.75</c:v>
                </c:pt>
                <c:pt idx="133">
                  <c:v>-52.5</c:v>
                </c:pt>
                <c:pt idx="134">
                  <c:v>-57.25</c:v>
                </c:pt>
                <c:pt idx="135">
                  <c:v>-61</c:v>
                </c:pt>
                <c:pt idx="136">
                  <c:v>-62.5</c:v>
                </c:pt>
                <c:pt idx="137">
                  <c:v>-63.5</c:v>
                </c:pt>
                <c:pt idx="138">
                  <c:v>-64</c:v>
                </c:pt>
                <c:pt idx="139">
                  <c:v>-65.25</c:v>
                </c:pt>
                <c:pt idx="144">
                  <c:v>-56.5</c:v>
                </c:pt>
                <c:pt idx="145">
                  <c:v>-55.5</c:v>
                </c:pt>
                <c:pt idx="146">
                  <c:v>-57.75</c:v>
                </c:pt>
                <c:pt idx="147">
                  <c:v>-62.75</c:v>
                </c:pt>
                <c:pt idx="148">
                  <c:v>-69.25</c:v>
                </c:pt>
                <c:pt idx="158">
                  <c:v>-68</c:v>
                </c:pt>
                <c:pt idx="159">
                  <c:v>-41.5</c:v>
                </c:pt>
                <c:pt idx="160">
                  <c:v>-34.25</c:v>
                </c:pt>
                <c:pt idx="161">
                  <c:v>-39.25</c:v>
                </c:pt>
                <c:pt idx="162">
                  <c:v>-46.5</c:v>
                </c:pt>
                <c:pt idx="163">
                  <c:v>-56.5</c:v>
                </c:pt>
                <c:pt idx="164">
                  <c:v>-58.25</c:v>
                </c:pt>
                <c:pt idx="165">
                  <c:v>-58.75</c:v>
                </c:pt>
                <c:pt idx="166">
                  <c:v>-76.25</c:v>
                </c:pt>
                <c:pt idx="169">
                  <c:v>-56.5</c:v>
                </c:pt>
                <c:pt idx="170">
                  <c:v>-62.620000000000005</c:v>
                </c:pt>
                <c:pt idx="171">
                  <c:v>-57.5</c:v>
                </c:pt>
                <c:pt idx="172">
                  <c:v>-58</c:v>
                </c:pt>
                <c:pt idx="173">
                  <c:v>-60.25</c:v>
                </c:pt>
                <c:pt idx="174">
                  <c:v>-61.75</c:v>
                </c:pt>
                <c:pt idx="175">
                  <c:v>-58.5</c:v>
                </c:pt>
                <c:pt idx="176">
                  <c:v>-56</c:v>
                </c:pt>
                <c:pt idx="177">
                  <c:v>-53.75</c:v>
                </c:pt>
                <c:pt idx="178">
                  <c:v>-65.5</c:v>
                </c:pt>
                <c:pt idx="179">
                  <c:v>-63.5</c:v>
                </c:pt>
                <c:pt idx="180">
                  <c:v>-72</c:v>
                </c:pt>
                <c:pt idx="181">
                  <c:v>-72.5</c:v>
                </c:pt>
                <c:pt idx="184">
                  <c:v>-51</c:v>
                </c:pt>
                <c:pt idx="185">
                  <c:v>-46.75</c:v>
                </c:pt>
                <c:pt idx="186">
                  <c:v>-60</c:v>
                </c:pt>
                <c:pt idx="187">
                  <c:v>-63.5</c:v>
                </c:pt>
                <c:pt idx="188">
                  <c:v>-65.5</c:v>
                </c:pt>
                <c:pt idx="190">
                  <c:v>-73.5</c:v>
                </c:pt>
                <c:pt idx="191">
                  <c:v>-70</c:v>
                </c:pt>
                <c:pt idx="192">
                  <c:v>-47.75</c:v>
                </c:pt>
                <c:pt idx="193">
                  <c:v>-34.75</c:v>
                </c:pt>
                <c:pt idx="194">
                  <c:v>-41.5</c:v>
                </c:pt>
                <c:pt idx="195">
                  <c:v>-36.25</c:v>
                </c:pt>
                <c:pt idx="196">
                  <c:v>-42.75</c:v>
                </c:pt>
                <c:pt idx="197">
                  <c:v>-45.75</c:v>
                </c:pt>
                <c:pt idx="198">
                  <c:v>-47.75</c:v>
                </c:pt>
                <c:pt idx="199">
                  <c:v>-52.75</c:v>
                </c:pt>
                <c:pt idx="200">
                  <c:v>-51.75</c:v>
                </c:pt>
                <c:pt idx="201">
                  <c:v>-50.25</c:v>
                </c:pt>
                <c:pt idx="202">
                  <c:v>-54.5</c:v>
                </c:pt>
                <c:pt idx="203">
                  <c:v>-56.75</c:v>
                </c:pt>
                <c:pt idx="204">
                  <c:v>-65</c:v>
                </c:pt>
              </c:numCache>
            </c:numRef>
          </c:val>
          <c:smooth val="0"/>
        </c:ser>
        <c:marker val="1"/>
        <c:axId val="3632010"/>
        <c:axId val="32688091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25757364"/>
        <c:axId val="30489685"/>
      </c:lineChart>
      <c:catAx>
        <c:axId val="363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688091"/>
        <c:crossesAt val="-70"/>
        <c:auto val="0"/>
        <c:lblOffset val="100"/>
        <c:tickLblSkip val="8"/>
        <c:tickMarkSkip val="4"/>
        <c:noMultiLvlLbl val="0"/>
      </c:catAx>
      <c:valAx>
        <c:axId val="32688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2010"/>
        <c:crossesAt val="1"/>
        <c:crossBetween val="between"/>
        <c:dispUnits/>
      </c:valAx>
      <c:catAx>
        <c:axId val="25757364"/>
        <c:scaling>
          <c:orientation val="minMax"/>
        </c:scaling>
        <c:axPos val="b"/>
        <c:delete val="1"/>
        <c:majorTickMark val="in"/>
        <c:minorTickMark val="none"/>
        <c:tickLblPos val="nextTo"/>
        <c:crossAx val="30489685"/>
        <c:crosses val="autoZero"/>
        <c:auto val="0"/>
        <c:lblOffset val="100"/>
        <c:noMultiLvlLbl val="0"/>
      </c:catAx>
      <c:valAx>
        <c:axId val="3048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573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8105"/>
          <c:h val="0.87875"/>
        </c:manualLayout>
      </c:layout>
      <c:lineChart>
        <c:grouping val="standard"/>
        <c:varyColors val="0"/>
        <c:ser>
          <c:idx val="0"/>
          <c:order val="0"/>
          <c:tx>
            <c:v>A2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Data!$E$3:$E$207</c:f>
              <c:numCache>
                <c:ptCount val="205"/>
                <c:pt idx="0">
                  <c:v>-41</c:v>
                </c:pt>
                <c:pt idx="1">
                  <c:v>-44</c:v>
                </c:pt>
                <c:pt idx="2">
                  <c:v>-48.5</c:v>
                </c:pt>
                <c:pt idx="3">
                  <c:v>-47.5</c:v>
                </c:pt>
                <c:pt idx="4">
                  <c:v>-51</c:v>
                </c:pt>
                <c:pt idx="5">
                  <c:v>-51.5</c:v>
                </c:pt>
                <c:pt idx="6">
                  <c:v>-54.5</c:v>
                </c:pt>
                <c:pt idx="7">
                  <c:v>-56</c:v>
                </c:pt>
                <c:pt idx="8">
                  <c:v>-54.5</c:v>
                </c:pt>
                <c:pt idx="9">
                  <c:v>-58.5</c:v>
                </c:pt>
                <c:pt idx="10">
                  <c:v>-60</c:v>
                </c:pt>
                <c:pt idx="11">
                  <c:v>-59.5</c:v>
                </c:pt>
                <c:pt idx="12">
                  <c:v>-60.5</c:v>
                </c:pt>
                <c:pt idx="13">
                  <c:v>-60.5</c:v>
                </c:pt>
                <c:pt idx="14">
                  <c:v>-62.5</c:v>
                </c:pt>
                <c:pt idx="15">
                  <c:v>-63</c:v>
                </c:pt>
                <c:pt idx="16">
                  <c:v>-63</c:v>
                </c:pt>
                <c:pt idx="17">
                  <c:v>-64.5</c:v>
                </c:pt>
                <c:pt idx="18">
                  <c:v>-64.25</c:v>
                </c:pt>
                <c:pt idx="19">
                  <c:v>-66</c:v>
                </c:pt>
                <c:pt idx="20">
                  <c:v>-67.5</c:v>
                </c:pt>
                <c:pt idx="21">
                  <c:v>-66.5</c:v>
                </c:pt>
                <c:pt idx="22">
                  <c:v>-68</c:v>
                </c:pt>
                <c:pt idx="23">
                  <c:v>-68</c:v>
                </c:pt>
                <c:pt idx="24">
                  <c:v>-68.5</c:v>
                </c:pt>
                <c:pt idx="25">
                  <c:v>-51.25</c:v>
                </c:pt>
                <c:pt idx="26">
                  <c:v>-55.75</c:v>
                </c:pt>
                <c:pt idx="27">
                  <c:v>-57.25</c:v>
                </c:pt>
                <c:pt idx="28">
                  <c:v>-57.75</c:v>
                </c:pt>
                <c:pt idx="29">
                  <c:v>-60.5</c:v>
                </c:pt>
                <c:pt idx="30">
                  <c:v>-60.75</c:v>
                </c:pt>
                <c:pt idx="31">
                  <c:v>-64.25</c:v>
                </c:pt>
                <c:pt idx="32">
                  <c:v>-63.25</c:v>
                </c:pt>
                <c:pt idx="33">
                  <c:v>-64.5</c:v>
                </c:pt>
                <c:pt idx="34">
                  <c:v>-64.75</c:v>
                </c:pt>
                <c:pt idx="35">
                  <c:v>-65.5</c:v>
                </c:pt>
                <c:pt idx="36">
                  <c:v>-66.75</c:v>
                </c:pt>
                <c:pt idx="37">
                  <c:v>-67</c:v>
                </c:pt>
                <c:pt idx="38">
                  <c:v>-69.5</c:v>
                </c:pt>
                <c:pt idx="39">
                  <c:v>-71.5</c:v>
                </c:pt>
                <c:pt idx="41">
                  <c:v>-44</c:v>
                </c:pt>
                <c:pt idx="42">
                  <c:v>-55.25</c:v>
                </c:pt>
                <c:pt idx="43">
                  <c:v>-48</c:v>
                </c:pt>
                <c:pt idx="44">
                  <c:v>-50</c:v>
                </c:pt>
                <c:pt idx="45">
                  <c:v>-37</c:v>
                </c:pt>
                <c:pt idx="46">
                  <c:v>-35.75</c:v>
                </c:pt>
                <c:pt idx="47">
                  <c:v>-35</c:v>
                </c:pt>
                <c:pt idx="48">
                  <c:v>-33.5</c:v>
                </c:pt>
                <c:pt idx="49">
                  <c:v>-36.25</c:v>
                </c:pt>
                <c:pt idx="50">
                  <c:v>-45.75</c:v>
                </c:pt>
                <c:pt idx="51">
                  <c:v>-34.25</c:v>
                </c:pt>
                <c:pt idx="52">
                  <c:v>-34.25</c:v>
                </c:pt>
                <c:pt idx="53">
                  <c:v>-39.25</c:v>
                </c:pt>
                <c:pt idx="54">
                  <c:v>-45.25</c:v>
                </c:pt>
                <c:pt idx="55">
                  <c:v>-51.75</c:v>
                </c:pt>
                <c:pt idx="56">
                  <c:v>-48.75</c:v>
                </c:pt>
                <c:pt idx="57">
                  <c:v>-52</c:v>
                </c:pt>
                <c:pt idx="58">
                  <c:v>-50.5</c:v>
                </c:pt>
                <c:pt idx="59">
                  <c:v>-56.5</c:v>
                </c:pt>
                <c:pt idx="60">
                  <c:v>-57.5</c:v>
                </c:pt>
                <c:pt idx="61">
                  <c:v>-59.5</c:v>
                </c:pt>
                <c:pt idx="62">
                  <c:v>-60.25</c:v>
                </c:pt>
                <c:pt idx="63">
                  <c:v>-60.25</c:v>
                </c:pt>
                <c:pt idx="64">
                  <c:v>-61.75</c:v>
                </c:pt>
                <c:pt idx="65">
                  <c:v>-63.5</c:v>
                </c:pt>
                <c:pt idx="66">
                  <c:v>-63.5</c:v>
                </c:pt>
                <c:pt idx="67">
                  <c:v>-63.5</c:v>
                </c:pt>
                <c:pt idx="68">
                  <c:v>-62</c:v>
                </c:pt>
                <c:pt idx="69">
                  <c:v>-57</c:v>
                </c:pt>
                <c:pt idx="70">
                  <c:v>-35</c:v>
                </c:pt>
                <c:pt idx="71">
                  <c:v>-33.25</c:v>
                </c:pt>
                <c:pt idx="72">
                  <c:v>-32.375</c:v>
                </c:pt>
                <c:pt idx="73">
                  <c:v>-33.75</c:v>
                </c:pt>
                <c:pt idx="74">
                  <c:v>-36.75</c:v>
                </c:pt>
                <c:pt idx="75">
                  <c:v>-35.5</c:v>
                </c:pt>
                <c:pt idx="76">
                  <c:v>-41.75</c:v>
                </c:pt>
                <c:pt idx="77">
                  <c:v>-51.25</c:v>
                </c:pt>
                <c:pt idx="78">
                  <c:v>-51.75</c:v>
                </c:pt>
                <c:pt idx="79">
                  <c:v>-62.25</c:v>
                </c:pt>
                <c:pt idx="80">
                  <c:v>-64</c:v>
                </c:pt>
                <c:pt idx="81">
                  <c:v>-65.625</c:v>
                </c:pt>
                <c:pt idx="82">
                  <c:v>-55</c:v>
                </c:pt>
                <c:pt idx="83">
                  <c:v>-51</c:v>
                </c:pt>
                <c:pt idx="84">
                  <c:v>-44</c:v>
                </c:pt>
                <c:pt idx="85">
                  <c:v>-48.5</c:v>
                </c:pt>
                <c:pt idx="86">
                  <c:v>-43.5</c:v>
                </c:pt>
                <c:pt idx="87">
                  <c:v>-40.25</c:v>
                </c:pt>
                <c:pt idx="88">
                  <c:v>-37.5</c:v>
                </c:pt>
                <c:pt idx="89">
                  <c:v>-39.625</c:v>
                </c:pt>
                <c:pt idx="90">
                  <c:v>-36.625</c:v>
                </c:pt>
                <c:pt idx="91">
                  <c:v>-36.75</c:v>
                </c:pt>
                <c:pt idx="92">
                  <c:v>-39.5</c:v>
                </c:pt>
                <c:pt idx="93">
                  <c:v>-37.625</c:v>
                </c:pt>
                <c:pt idx="94">
                  <c:v>-40.5</c:v>
                </c:pt>
                <c:pt idx="95">
                  <c:v>-46</c:v>
                </c:pt>
                <c:pt idx="96">
                  <c:v>-48.25</c:v>
                </c:pt>
                <c:pt idx="97">
                  <c:v>-50.25</c:v>
                </c:pt>
                <c:pt idx="98">
                  <c:v>-51.75</c:v>
                </c:pt>
                <c:pt idx="99">
                  <c:v>-55.75</c:v>
                </c:pt>
                <c:pt idx="100">
                  <c:v>-57.25</c:v>
                </c:pt>
                <c:pt idx="101">
                  <c:v>-58.625</c:v>
                </c:pt>
                <c:pt idx="102">
                  <c:v>-59.75</c:v>
                </c:pt>
                <c:pt idx="103">
                  <c:v>-62.25</c:v>
                </c:pt>
                <c:pt idx="104">
                  <c:v>-66.5</c:v>
                </c:pt>
                <c:pt idx="105">
                  <c:v>-63.75</c:v>
                </c:pt>
                <c:pt idx="106">
                  <c:v>-67.5</c:v>
                </c:pt>
                <c:pt idx="108">
                  <c:v>-69.75</c:v>
                </c:pt>
                <c:pt idx="109">
                  <c:v>-56.25</c:v>
                </c:pt>
                <c:pt idx="110">
                  <c:v>-51</c:v>
                </c:pt>
                <c:pt idx="111">
                  <c:v>-48.25</c:v>
                </c:pt>
                <c:pt idx="112">
                  <c:v>-46.75</c:v>
                </c:pt>
                <c:pt idx="113">
                  <c:v>-50.25</c:v>
                </c:pt>
                <c:pt idx="114">
                  <c:v>-48.75</c:v>
                </c:pt>
                <c:pt idx="115">
                  <c:v>-48.5</c:v>
                </c:pt>
                <c:pt idx="116">
                  <c:v>-52.75</c:v>
                </c:pt>
                <c:pt idx="117">
                  <c:v>-50</c:v>
                </c:pt>
                <c:pt idx="118">
                  <c:v>-52</c:v>
                </c:pt>
                <c:pt idx="119">
                  <c:v>-53.25</c:v>
                </c:pt>
                <c:pt idx="120">
                  <c:v>-56.75</c:v>
                </c:pt>
                <c:pt idx="121">
                  <c:v>-58.25</c:v>
                </c:pt>
                <c:pt idx="122">
                  <c:v>-59.25</c:v>
                </c:pt>
                <c:pt idx="123">
                  <c:v>-60.5</c:v>
                </c:pt>
                <c:pt idx="124">
                  <c:v>-60.75</c:v>
                </c:pt>
                <c:pt idx="125">
                  <c:v>-62.5</c:v>
                </c:pt>
                <c:pt idx="126">
                  <c:v>-65.5</c:v>
                </c:pt>
                <c:pt idx="127">
                  <c:v>-69</c:v>
                </c:pt>
                <c:pt idx="128">
                  <c:v>-74</c:v>
                </c:pt>
                <c:pt idx="129">
                  <c:v>-70</c:v>
                </c:pt>
                <c:pt idx="130">
                  <c:v>-54.5</c:v>
                </c:pt>
                <c:pt idx="131">
                  <c:v>-48.75</c:v>
                </c:pt>
                <c:pt idx="132">
                  <c:v>-66.5</c:v>
                </c:pt>
                <c:pt idx="133">
                  <c:v>-61.75</c:v>
                </c:pt>
                <c:pt idx="134">
                  <c:v>-66.5</c:v>
                </c:pt>
                <c:pt idx="135">
                  <c:v>-70.5</c:v>
                </c:pt>
                <c:pt idx="136">
                  <c:v>-72.25</c:v>
                </c:pt>
                <c:pt idx="137">
                  <c:v>-74.25</c:v>
                </c:pt>
                <c:pt idx="138">
                  <c:v>-73.75</c:v>
                </c:pt>
                <c:pt idx="139">
                  <c:v>-93.25</c:v>
                </c:pt>
                <c:pt idx="140">
                  <c:v>-100.75</c:v>
                </c:pt>
                <c:pt idx="144">
                  <c:v>-65.25</c:v>
                </c:pt>
                <c:pt idx="145">
                  <c:v>-62.5</c:v>
                </c:pt>
                <c:pt idx="146">
                  <c:v>-65.25</c:v>
                </c:pt>
                <c:pt idx="147">
                  <c:v>-72.25</c:v>
                </c:pt>
                <c:pt idx="148">
                  <c:v>-79.5</c:v>
                </c:pt>
                <c:pt idx="150">
                  <c:v>-93.5</c:v>
                </c:pt>
                <c:pt idx="158">
                  <c:v>-87</c:v>
                </c:pt>
                <c:pt idx="159">
                  <c:v>-48.75</c:v>
                </c:pt>
                <c:pt idx="160">
                  <c:v>-39.25</c:v>
                </c:pt>
                <c:pt idx="161">
                  <c:v>-44.25</c:v>
                </c:pt>
                <c:pt idx="162">
                  <c:v>-53</c:v>
                </c:pt>
                <c:pt idx="163">
                  <c:v>-64.25</c:v>
                </c:pt>
                <c:pt idx="164">
                  <c:v>-66</c:v>
                </c:pt>
                <c:pt idx="165">
                  <c:v>-66.75</c:v>
                </c:pt>
                <c:pt idx="166">
                  <c:v>-88.25</c:v>
                </c:pt>
                <c:pt idx="169">
                  <c:v>-68.38</c:v>
                </c:pt>
                <c:pt idx="170">
                  <c:v>-73.06</c:v>
                </c:pt>
                <c:pt idx="171">
                  <c:v>-68.5</c:v>
                </c:pt>
                <c:pt idx="172">
                  <c:v>-67.25</c:v>
                </c:pt>
                <c:pt idx="173">
                  <c:v>-69.5</c:v>
                </c:pt>
                <c:pt idx="174">
                  <c:v>-71.75</c:v>
                </c:pt>
                <c:pt idx="175">
                  <c:v>-67.5</c:v>
                </c:pt>
                <c:pt idx="176">
                  <c:v>-65</c:v>
                </c:pt>
                <c:pt idx="177">
                  <c:v>-62.5</c:v>
                </c:pt>
                <c:pt idx="178">
                  <c:v>-74.5</c:v>
                </c:pt>
                <c:pt idx="179">
                  <c:v>-79</c:v>
                </c:pt>
                <c:pt idx="180">
                  <c:v>-73.5</c:v>
                </c:pt>
                <c:pt idx="181">
                  <c:v>-85.5</c:v>
                </c:pt>
                <c:pt idx="182">
                  <c:v>-88.5</c:v>
                </c:pt>
                <c:pt idx="183">
                  <c:v>-93.25</c:v>
                </c:pt>
                <c:pt idx="184">
                  <c:v>-61</c:v>
                </c:pt>
                <c:pt idx="185">
                  <c:v>-52.75</c:v>
                </c:pt>
                <c:pt idx="186">
                  <c:v>-68.75</c:v>
                </c:pt>
                <c:pt idx="187">
                  <c:v>-72.75</c:v>
                </c:pt>
                <c:pt idx="188">
                  <c:v>-75.5</c:v>
                </c:pt>
                <c:pt idx="190">
                  <c:v>-84</c:v>
                </c:pt>
                <c:pt idx="191">
                  <c:v>-79.75</c:v>
                </c:pt>
                <c:pt idx="192">
                  <c:v>-55.75</c:v>
                </c:pt>
                <c:pt idx="193">
                  <c:v>-41</c:v>
                </c:pt>
                <c:pt idx="194">
                  <c:v>-50.25</c:v>
                </c:pt>
                <c:pt idx="195">
                  <c:v>-45.25</c:v>
                </c:pt>
                <c:pt idx="196">
                  <c:v>-51</c:v>
                </c:pt>
                <c:pt idx="197">
                  <c:v>-54.25</c:v>
                </c:pt>
                <c:pt idx="198">
                  <c:v>-56.25</c:v>
                </c:pt>
                <c:pt idx="199">
                  <c:v>-61.25</c:v>
                </c:pt>
                <c:pt idx="200">
                  <c:v>-60.5</c:v>
                </c:pt>
                <c:pt idx="201">
                  <c:v>-59</c:v>
                </c:pt>
                <c:pt idx="202">
                  <c:v>-65.5</c:v>
                </c:pt>
                <c:pt idx="203">
                  <c:v>-66</c:v>
                </c:pt>
                <c:pt idx="204">
                  <c:v>-75.5</c:v>
                </c:pt>
              </c:numCache>
            </c:numRef>
          </c:val>
          <c:smooth val="0"/>
        </c:ser>
        <c:marker val="1"/>
        <c:axId val="5971710"/>
        <c:axId val="53745391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13946472"/>
        <c:axId val="58409385"/>
      </c:lineChart>
      <c:catAx>
        <c:axId val="597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745391"/>
        <c:crossesAt val="-105"/>
        <c:auto val="0"/>
        <c:lblOffset val="100"/>
        <c:tickLblSkip val="8"/>
        <c:tickMarkSkip val="4"/>
        <c:noMultiLvlLbl val="0"/>
      </c:catAx>
      <c:valAx>
        <c:axId val="53745391"/>
        <c:scaling>
          <c:orientation val="minMax"/>
          <c:max val="0"/>
          <c:min val="-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710"/>
        <c:crossesAt val="1"/>
        <c:crossBetween val="between"/>
        <c:dispUnits/>
      </c:valAx>
      <c:catAx>
        <c:axId val="13946472"/>
        <c:scaling>
          <c:orientation val="minMax"/>
        </c:scaling>
        <c:axPos val="b"/>
        <c:delete val="1"/>
        <c:majorTickMark val="in"/>
        <c:minorTickMark val="none"/>
        <c:tickLblPos val="nextTo"/>
        <c:crossAx val="58409385"/>
        <c:crosses val="autoZero"/>
        <c:auto val="0"/>
        <c:lblOffset val="100"/>
        <c:noMultiLvlLbl val="0"/>
      </c:catAx>
      <c:valAx>
        <c:axId val="58409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464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Data!$C$70:$C$82</c:f>
              <c:numCache>
                <c:ptCount val="13"/>
                <c:pt idx="0">
                  <c:v>-54.5</c:v>
                </c:pt>
                <c:pt idx="1">
                  <c:v>-53.5</c:v>
                </c:pt>
                <c:pt idx="2">
                  <c:v>-49.5</c:v>
                </c:pt>
                <c:pt idx="3">
                  <c:v>-29.25</c:v>
                </c:pt>
                <c:pt idx="4">
                  <c:v>-28.25</c:v>
                </c:pt>
                <c:pt idx="5">
                  <c:v>-27.625</c:v>
                </c:pt>
                <c:pt idx="6">
                  <c:v>-33.25</c:v>
                </c:pt>
                <c:pt idx="7">
                  <c:v>-35.5</c:v>
                </c:pt>
                <c:pt idx="8">
                  <c:v>-34.5</c:v>
                </c:pt>
                <c:pt idx="9">
                  <c:v>-38.25</c:v>
                </c:pt>
                <c:pt idx="10">
                  <c:v>-44</c:v>
                </c:pt>
                <c:pt idx="11">
                  <c:v>-44.5</c:v>
                </c:pt>
                <c:pt idx="12">
                  <c:v>-54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Data!$E$70:$E$82</c:f>
              <c:numCache>
                <c:ptCount val="13"/>
                <c:pt idx="0">
                  <c:v>-63.5</c:v>
                </c:pt>
                <c:pt idx="1">
                  <c:v>-62</c:v>
                </c:pt>
                <c:pt idx="2">
                  <c:v>-57</c:v>
                </c:pt>
                <c:pt idx="3">
                  <c:v>-35</c:v>
                </c:pt>
                <c:pt idx="4">
                  <c:v>-33.25</c:v>
                </c:pt>
                <c:pt idx="5">
                  <c:v>-32.375</c:v>
                </c:pt>
                <c:pt idx="6">
                  <c:v>-33.75</c:v>
                </c:pt>
                <c:pt idx="7">
                  <c:v>-36.75</c:v>
                </c:pt>
                <c:pt idx="8">
                  <c:v>-35.5</c:v>
                </c:pt>
                <c:pt idx="9">
                  <c:v>-41.75</c:v>
                </c:pt>
                <c:pt idx="10">
                  <c:v>-51.25</c:v>
                </c:pt>
                <c:pt idx="11">
                  <c:v>-51.75</c:v>
                </c:pt>
                <c:pt idx="12">
                  <c:v>-62.25</c:v>
                </c:pt>
              </c:numCache>
            </c:numRef>
          </c:yVal>
          <c:smooth val="0"/>
        </c:ser>
        <c:axId val="581004"/>
        <c:axId val="5229037"/>
      </c:scatterChart>
      <c:valAx>
        <c:axId val="58100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9037"/>
        <c:crossesAt val="-80"/>
        <c:crossBetween val="midCat"/>
        <c:dispUnits/>
      </c:valAx>
      <c:valAx>
        <c:axId val="5229037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0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775"/>
          <c:w val="0.8105"/>
          <c:h val="0.87875"/>
        </c:manualLayout>
      </c:layout>
      <c:lineChart>
        <c:grouping val="standard"/>
        <c:varyColors val="0"/>
        <c:ser>
          <c:idx val="0"/>
          <c:order val="0"/>
          <c:tx>
            <c:v>B1 Piezometer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Data!$G$3:$G$207</c:f>
              <c:numCache>
                <c:ptCount val="205"/>
                <c:pt idx="0">
                  <c:v>-3</c:v>
                </c:pt>
                <c:pt idx="1">
                  <c:v>-6</c:v>
                </c:pt>
                <c:pt idx="2">
                  <c:v>-9.5</c:v>
                </c:pt>
                <c:pt idx="3">
                  <c:v>-8.5</c:v>
                </c:pt>
                <c:pt idx="4">
                  <c:v>-13.5</c:v>
                </c:pt>
                <c:pt idx="5">
                  <c:v>-14.5</c:v>
                </c:pt>
                <c:pt idx="6">
                  <c:v>-19</c:v>
                </c:pt>
                <c:pt idx="7">
                  <c:v>-21.5</c:v>
                </c:pt>
                <c:pt idx="8">
                  <c:v>-19.25</c:v>
                </c:pt>
                <c:pt idx="9">
                  <c:v>-24.5</c:v>
                </c:pt>
                <c:pt idx="10">
                  <c:v>-26.5</c:v>
                </c:pt>
                <c:pt idx="11">
                  <c:v>-26</c:v>
                </c:pt>
                <c:pt idx="12">
                  <c:v>-28.25</c:v>
                </c:pt>
                <c:pt idx="13">
                  <c:v>-28.75</c:v>
                </c:pt>
                <c:pt idx="14">
                  <c:v>-31</c:v>
                </c:pt>
                <c:pt idx="15">
                  <c:v>-31.5</c:v>
                </c:pt>
                <c:pt idx="16">
                  <c:v>-31.5</c:v>
                </c:pt>
                <c:pt idx="17">
                  <c:v>-32.5</c:v>
                </c:pt>
                <c:pt idx="18">
                  <c:v>-32</c:v>
                </c:pt>
                <c:pt idx="19">
                  <c:v>-33.25</c:v>
                </c:pt>
                <c:pt idx="20">
                  <c:v>-34.5</c:v>
                </c:pt>
                <c:pt idx="21">
                  <c:v>-32</c:v>
                </c:pt>
                <c:pt idx="22">
                  <c:v>-31.75</c:v>
                </c:pt>
                <c:pt idx="23">
                  <c:v>-33.75</c:v>
                </c:pt>
                <c:pt idx="24">
                  <c:v>-33.75</c:v>
                </c:pt>
                <c:pt idx="25">
                  <c:v>-14.25</c:v>
                </c:pt>
                <c:pt idx="26">
                  <c:v>-22.25</c:v>
                </c:pt>
                <c:pt idx="27">
                  <c:v>-24</c:v>
                </c:pt>
                <c:pt idx="28">
                  <c:v>-25</c:v>
                </c:pt>
                <c:pt idx="29">
                  <c:v>-28.5</c:v>
                </c:pt>
                <c:pt idx="30">
                  <c:v>-28.75</c:v>
                </c:pt>
                <c:pt idx="31">
                  <c:v>-33.25</c:v>
                </c:pt>
                <c:pt idx="32">
                  <c:v>-32</c:v>
                </c:pt>
                <c:pt idx="33">
                  <c:v>-33.25</c:v>
                </c:pt>
                <c:pt idx="34">
                  <c:v>-33.5</c:v>
                </c:pt>
                <c:pt idx="35">
                  <c:v>-33.5</c:v>
                </c:pt>
                <c:pt idx="36">
                  <c:v>-34.75</c:v>
                </c:pt>
                <c:pt idx="37">
                  <c:v>-34.25</c:v>
                </c:pt>
                <c:pt idx="38">
                  <c:v>-35.5</c:v>
                </c:pt>
                <c:pt idx="39">
                  <c:v>-37.25</c:v>
                </c:pt>
                <c:pt idx="41">
                  <c:v>-28.5</c:v>
                </c:pt>
                <c:pt idx="42">
                  <c:v>-35</c:v>
                </c:pt>
                <c:pt idx="43">
                  <c:v>-31</c:v>
                </c:pt>
                <c:pt idx="44">
                  <c:v>-31.25</c:v>
                </c:pt>
                <c:pt idx="45">
                  <c:v>-25</c:v>
                </c:pt>
                <c:pt idx="46">
                  <c:v>-24.5</c:v>
                </c:pt>
                <c:pt idx="47">
                  <c:v>-24.25</c:v>
                </c:pt>
                <c:pt idx="48">
                  <c:v>-23</c:v>
                </c:pt>
                <c:pt idx="49">
                  <c:v>-24.25</c:v>
                </c:pt>
                <c:pt idx="50">
                  <c:v>-29</c:v>
                </c:pt>
                <c:pt idx="51">
                  <c:v>-22.5</c:v>
                </c:pt>
                <c:pt idx="52">
                  <c:v>-23</c:v>
                </c:pt>
                <c:pt idx="53">
                  <c:v>-26</c:v>
                </c:pt>
                <c:pt idx="54">
                  <c:v>-28.5</c:v>
                </c:pt>
                <c:pt idx="55">
                  <c:v>-33</c:v>
                </c:pt>
                <c:pt idx="56">
                  <c:v>-30.25</c:v>
                </c:pt>
                <c:pt idx="57">
                  <c:v>-32.75</c:v>
                </c:pt>
                <c:pt idx="58">
                  <c:v>-30</c:v>
                </c:pt>
                <c:pt idx="59">
                  <c:v>-35.75</c:v>
                </c:pt>
                <c:pt idx="60">
                  <c:v>-36.25</c:v>
                </c:pt>
                <c:pt idx="61">
                  <c:v>-38</c:v>
                </c:pt>
                <c:pt idx="62">
                  <c:v>-38</c:v>
                </c:pt>
                <c:pt idx="63">
                  <c:v>-38.5</c:v>
                </c:pt>
                <c:pt idx="64">
                  <c:v>-39</c:v>
                </c:pt>
                <c:pt idx="65">
                  <c:v>-40</c:v>
                </c:pt>
                <c:pt idx="66">
                  <c:v>-40</c:v>
                </c:pt>
                <c:pt idx="67">
                  <c:v>-39.75</c:v>
                </c:pt>
                <c:pt idx="68">
                  <c:v>-37.25</c:v>
                </c:pt>
                <c:pt idx="69">
                  <c:v>-34.5</c:v>
                </c:pt>
                <c:pt idx="70">
                  <c:v>-22.75</c:v>
                </c:pt>
                <c:pt idx="71">
                  <c:v>-19.5</c:v>
                </c:pt>
                <c:pt idx="72">
                  <c:v>-17</c:v>
                </c:pt>
                <c:pt idx="73">
                  <c:v>-19.25</c:v>
                </c:pt>
                <c:pt idx="74">
                  <c:v>-20</c:v>
                </c:pt>
                <c:pt idx="75">
                  <c:v>-22.25</c:v>
                </c:pt>
                <c:pt idx="76">
                  <c:v>-25</c:v>
                </c:pt>
                <c:pt idx="77">
                  <c:v>-32.5</c:v>
                </c:pt>
                <c:pt idx="78">
                  <c:v>-32.5</c:v>
                </c:pt>
                <c:pt idx="79">
                  <c:v>-39</c:v>
                </c:pt>
                <c:pt idx="80">
                  <c:v>-39.75</c:v>
                </c:pt>
                <c:pt idx="81">
                  <c:v>-40.75</c:v>
                </c:pt>
                <c:pt idx="82">
                  <c:v>-34</c:v>
                </c:pt>
                <c:pt idx="83">
                  <c:v>-30.75</c:v>
                </c:pt>
                <c:pt idx="84">
                  <c:v>-26.5</c:v>
                </c:pt>
                <c:pt idx="85">
                  <c:v>-29</c:v>
                </c:pt>
                <c:pt idx="86">
                  <c:v>-26</c:v>
                </c:pt>
                <c:pt idx="87">
                  <c:v>-24.75</c:v>
                </c:pt>
                <c:pt idx="88">
                  <c:v>-23.5</c:v>
                </c:pt>
                <c:pt idx="89">
                  <c:v>-24.25</c:v>
                </c:pt>
                <c:pt idx="90">
                  <c:v>-22.25</c:v>
                </c:pt>
                <c:pt idx="91">
                  <c:v>-22.25</c:v>
                </c:pt>
                <c:pt idx="92">
                  <c:v>-23.75</c:v>
                </c:pt>
                <c:pt idx="93">
                  <c:v>-23</c:v>
                </c:pt>
                <c:pt idx="94">
                  <c:v>-24.5</c:v>
                </c:pt>
                <c:pt idx="95">
                  <c:v>-27.5</c:v>
                </c:pt>
                <c:pt idx="96">
                  <c:v>-29</c:v>
                </c:pt>
                <c:pt idx="97">
                  <c:v>-30.5</c:v>
                </c:pt>
                <c:pt idx="98">
                  <c:v>-31.75</c:v>
                </c:pt>
                <c:pt idx="99">
                  <c:v>-34.5</c:v>
                </c:pt>
                <c:pt idx="100">
                  <c:v>-35.25</c:v>
                </c:pt>
                <c:pt idx="101">
                  <c:v>-37</c:v>
                </c:pt>
                <c:pt idx="102">
                  <c:v>-38</c:v>
                </c:pt>
                <c:pt idx="103">
                  <c:v>-39.75</c:v>
                </c:pt>
                <c:pt idx="104">
                  <c:v>-41.75</c:v>
                </c:pt>
                <c:pt idx="105">
                  <c:v>-39.75</c:v>
                </c:pt>
                <c:pt idx="106">
                  <c:v>-41.5</c:v>
                </c:pt>
                <c:pt idx="107">
                  <c:v>-40.75</c:v>
                </c:pt>
                <c:pt idx="108">
                  <c:v>-42.75</c:v>
                </c:pt>
                <c:pt idx="109">
                  <c:v>-34.75</c:v>
                </c:pt>
                <c:pt idx="110">
                  <c:v>-30.5</c:v>
                </c:pt>
                <c:pt idx="111">
                  <c:v>-28.25</c:v>
                </c:pt>
                <c:pt idx="112">
                  <c:v>-27.25</c:v>
                </c:pt>
                <c:pt idx="113">
                  <c:v>-29</c:v>
                </c:pt>
                <c:pt idx="114">
                  <c:v>-28.5</c:v>
                </c:pt>
                <c:pt idx="115">
                  <c:v>-28.25</c:v>
                </c:pt>
                <c:pt idx="116">
                  <c:v>-31.5</c:v>
                </c:pt>
                <c:pt idx="117">
                  <c:v>-29.5</c:v>
                </c:pt>
                <c:pt idx="118">
                  <c:v>-31</c:v>
                </c:pt>
                <c:pt idx="119">
                  <c:v>-32.25</c:v>
                </c:pt>
                <c:pt idx="120">
                  <c:v>-34.75</c:v>
                </c:pt>
                <c:pt idx="121">
                  <c:v>-36</c:v>
                </c:pt>
                <c:pt idx="122">
                  <c:v>-37</c:v>
                </c:pt>
                <c:pt idx="123">
                  <c:v>-38</c:v>
                </c:pt>
                <c:pt idx="124">
                  <c:v>-38.25</c:v>
                </c:pt>
                <c:pt idx="125">
                  <c:v>-38.75</c:v>
                </c:pt>
                <c:pt idx="126">
                  <c:v>-40.5</c:v>
                </c:pt>
                <c:pt idx="127">
                  <c:v>-42.75</c:v>
                </c:pt>
                <c:pt idx="128">
                  <c:v>-45.5</c:v>
                </c:pt>
                <c:pt idx="129">
                  <c:v>-43.75</c:v>
                </c:pt>
                <c:pt idx="130">
                  <c:v>-32.5</c:v>
                </c:pt>
                <c:pt idx="131">
                  <c:v>-28</c:v>
                </c:pt>
                <c:pt idx="132">
                  <c:v>-41.25</c:v>
                </c:pt>
                <c:pt idx="133">
                  <c:v>-38</c:v>
                </c:pt>
                <c:pt idx="134">
                  <c:v>-40.75</c:v>
                </c:pt>
                <c:pt idx="135">
                  <c:v>-43.25</c:v>
                </c:pt>
                <c:pt idx="136">
                  <c:v>-44.25</c:v>
                </c:pt>
                <c:pt idx="137">
                  <c:v>-45</c:v>
                </c:pt>
                <c:pt idx="138">
                  <c:v>-45.25</c:v>
                </c:pt>
                <c:pt idx="139">
                  <c:v>-62.75</c:v>
                </c:pt>
                <c:pt idx="140">
                  <c:v>-73</c:v>
                </c:pt>
                <c:pt idx="141">
                  <c:v>-77</c:v>
                </c:pt>
                <c:pt idx="142">
                  <c:v>-77</c:v>
                </c:pt>
                <c:pt idx="144">
                  <c:v>-38.5</c:v>
                </c:pt>
                <c:pt idx="145">
                  <c:v>-36.5</c:v>
                </c:pt>
                <c:pt idx="146">
                  <c:v>-38.75</c:v>
                </c:pt>
                <c:pt idx="147">
                  <c:v>-43.75</c:v>
                </c:pt>
                <c:pt idx="148">
                  <c:v>-49.25</c:v>
                </c:pt>
                <c:pt idx="149">
                  <c:v>-53.75</c:v>
                </c:pt>
                <c:pt idx="150">
                  <c:v>-63.75</c:v>
                </c:pt>
                <c:pt idx="151">
                  <c:v>-72</c:v>
                </c:pt>
                <c:pt idx="152">
                  <c:v>-81.25</c:v>
                </c:pt>
                <c:pt idx="153">
                  <c:v>-85.25</c:v>
                </c:pt>
                <c:pt idx="154">
                  <c:v>-74.25</c:v>
                </c:pt>
                <c:pt idx="158">
                  <c:v>-60.5</c:v>
                </c:pt>
                <c:pt idx="159">
                  <c:v>-27.75</c:v>
                </c:pt>
                <c:pt idx="160">
                  <c:v>-18.5</c:v>
                </c:pt>
                <c:pt idx="161">
                  <c:v>-26.25</c:v>
                </c:pt>
                <c:pt idx="162">
                  <c:v>-33.5</c:v>
                </c:pt>
                <c:pt idx="163">
                  <c:v>-38.25</c:v>
                </c:pt>
                <c:pt idx="164">
                  <c:v>-40</c:v>
                </c:pt>
                <c:pt idx="165">
                  <c:v>-40.75</c:v>
                </c:pt>
                <c:pt idx="166">
                  <c:v>-59</c:v>
                </c:pt>
                <c:pt idx="167">
                  <c:v>-72.25</c:v>
                </c:pt>
                <c:pt idx="168">
                  <c:v>-82</c:v>
                </c:pt>
                <c:pt idx="169">
                  <c:v>-42.16</c:v>
                </c:pt>
                <c:pt idx="170">
                  <c:v>-44.32000000000001</c:v>
                </c:pt>
                <c:pt idx="171">
                  <c:v>-41.75</c:v>
                </c:pt>
                <c:pt idx="172">
                  <c:v>-40.5</c:v>
                </c:pt>
                <c:pt idx="173">
                  <c:v>-42.25</c:v>
                </c:pt>
                <c:pt idx="174">
                  <c:v>-43.75</c:v>
                </c:pt>
                <c:pt idx="175">
                  <c:v>-41</c:v>
                </c:pt>
                <c:pt idx="176">
                  <c:v>-37</c:v>
                </c:pt>
                <c:pt idx="177">
                  <c:v>-37.75</c:v>
                </c:pt>
                <c:pt idx="178">
                  <c:v>-48.5</c:v>
                </c:pt>
                <c:pt idx="179">
                  <c:v>-50</c:v>
                </c:pt>
                <c:pt idx="180">
                  <c:v>-53</c:v>
                </c:pt>
                <c:pt idx="181">
                  <c:v>-53</c:v>
                </c:pt>
                <c:pt idx="182">
                  <c:v>-60.5</c:v>
                </c:pt>
                <c:pt idx="183">
                  <c:v>-64</c:v>
                </c:pt>
                <c:pt idx="184">
                  <c:v>-36.75</c:v>
                </c:pt>
                <c:pt idx="185">
                  <c:v>-26.5</c:v>
                </c:pt>
                <c:pt idx="186">
                  <c:v>-42.75</c:v>
                </c:pt>
                <c:pt idx="187">
                  <c:v>-45.75</c:v>
                </c:pt>
                <c:pt idx="188">
                  <c:v>-47</c:v>
                </c:pt>
                <c:pt idx="191">
                  <c:v>-48.75</c:v>
                </c:pt>
                <c:pt idx="192">
                  <c:v>-32.5</c:v>
                </c:pt>
                <c:pt idx="193">
                  <c:v>-16.75</c:v>
                </c:pt>
                <c:pt idx="194">
                  <c:v>-27</c:v>
                </c:pt>
                <c:pt idx="195">
                  <c:v>-24</c:v>
                </c:pt>
                <c:pt idx="196">
                  <c:v>-28.5</c:v>
                </c:pt>
                <c:pt idx="197">
                  <c:v>-31.75</c:v>
                </c:pt>
                <c:pt idx="198">
                  <c:v>-33.25</c:v>
                </c:pt>
                <c:pt idx="199">
                  <c:v>-38</c:v>
                </c:pt>
                <c:pt idx="200">
                  <c:v>-37</c:v>
                </c:pt>
                <c:pt idx="201">
                  <c:v>-35.75</c:v>
                </c:pt>
                <c:pt idx="202">
                  <c:v>-39.5</c:v>
                </c:pt>
                <c:pt idx="203">
                  <c:v>-41.5</c:v>
                </c:pt>
                <c:pt idx="204">
                  <c:v>-47.25</c:v>
                </c:pt>
              </c:numCache>
            </c:numRef>
          </c:val>
          <c:smooth val="0"/>
        </c:ser>
        <c:marker val="1"/>
        <c:axId val="55922418"/>
        <c:axId val="33539715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33421980"/>
        <c:axId val="32362365"/>
      </c:lineChart>
      <c:catAx>
        <c:axId val="5592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539715"/>
        <c:crossesAt val="-85"/>
        <c:auto val="0"/>
        <c:lblOffset val="100"/>
        <c:tickLblSkip val="8"/>
        <c:tickMarkSkip val="4"/>
        <c:noMultiLvlLbl val="0"/>
      </c:catAx>
      <c:valAx>
        <c:axId val="33539715"/>
        <c:scaling>
          <c:orientation val="minMax"/>
          <c:max val="0"/>
          <c:min val="-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22418"/>
        <c:crossesAt val="1"/>
        <c:crossBetween val="between"/>
        <c:dispUnits/>
      </c:valAx>
      <c:catAx>
        <c:axId val="33421980"/>
        <c:scaling>
          <c:orientation val="minMax"/>
        </c:scaling>
        <c:axPos val="b"/>
        <c:delete val="1"/>
        <c:majorTickMark val="in"/>
        <c:minorTickMark val="none"/>
        <c:tickLblPos val="nextTo"/>
        <c:crossAx val="32362365"/>
        <c:crosses val="autoZero"/>
        <c:auto val="0"/>
        <c:lblOffset val="100"/>
        <c:noMultiLvlLbl val="0"/>
      </c:catAx>
      <c:valAx>
        <c:axId val="3236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219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B2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Data!$I$3:$I$207</c:f>
              <c:numCache>
                <c:ptCount val="205"/>
                <c:pt idx="0">
                  <c:v>-54.5</c:v>
                </c:pt>
                <c:pt idx="1">
                  <c:v>-57</c:v>
                </c:pt>
                <c:pt idx="2">
                  <c:v>-62</c:v>
                </c:pt>
                <c:pt idx="3">
                  <c:v>-60.5</c:v>
                </c:pt>
                <c:pt idx="4">
                  <c:v>-66</c:v>
                </c:pt>
                <c:pt idx="5">
                  <c:v>-66.5</c:v>
                </c:pt>
                <c:pt idx="6">
                  <c:v>-71</c:v>
                </c:pt>
                <c:pt idx="7">
                  <c:v>-74.5</c:v>
                </c:pt>
                <c:pt idx="8">
                  <c:v>-71.5</c:v>
                </c:pt>
                <c:pt idx="9">
                  <c:v>-79</c:v>
                </c:pt>
                <c:pt idx="10">
                  <c:v>-81</c:v>
                </c:pt>
                <c:pt idx="11">
                  <c:v>-80.5</c:v>
                </c:pt>
                <c:pt idx="12">
                  <c:v>-82.5</c:v>
                </c:pt>
                <c:pt idx="13">
                  <c:v>-83</c:v>
                </c:pt>
                <c:pt idx="14">
                  <c:v>-85.5</c:v>
                </c:pt>
                <c:pt idx="15">
                  <c:v>-86.75</c:v>
                </c:pt>
                <c:pt idx="16">
                  <c:v>-87</c:v>
                </c:pt>
                <c:pt idx="17">
                  <c:v>-88.5</c:v>
                </c:pt>
                <c:pt idx="18">
                  <c:v>-88.5</c:v>
                </c:pt>
                <c:pt idx="19">
                  <c:v>-90.25</c:v>
                </c:pt>
                <c:pt idx="20">
                  <c:v>-90</c:v>
                </c:pt>
                <c:pt idx="25">
                  <c:v>-64.5</c:v>
                </c:pt>
                <c:pt idx="26">
                  <c:v>-72.75</c:v>
                </c:pt>
                <c:pt idx="27">
                  <c:v>-75</c:v>
                </c:pt>
                <c:pt idx="28">
                  <c:v>-76.5</c:v>
                </c:pt>
                <c:pt idx="29">
                  <c:v>-82.75</c:v>
                </c:pt>
                <c:pt idx="30">
                  <c:v>-83</c:v>
                </c:pt>
                <c:pt idx="31">
                  <c:v>-87.25</c:v>
                </c:pt>
                <c:pt idx="32">
                  <c:v>-86.5</c:v>
                </c:pt>
                <c:pt idx="33">
                  <c:v>-87.5</c:v>
                </c:pt>
                <c:pt idx="34">
                  <c:v>-88.75</c:v>
                </c:pt>
                <c:pt idx="35">
                  <c:v>-89.5</c:v>
                </c:pt>
                <c:pt idx="40">
                  <c:v>26.5</c:v>
                </c:pt>
                <c:pt idx="41">
                  <c:v>-59</c:v>
                </c:pt>
                <c:pt idx="42">
                  <c:v>-68</c:v>
                </c:pt>
                <c:pt idx="43">
                  <c:v>-62.5</c:v>
                </c:pt>
                <c:pt idx="44">
                  <c:v>-64</c:v>
                </c:pt>
                <c:pt idx="45">
                  <c:v>-55.25</c:v>
                </c:pt>
                <c:pt idx="46">
                  <c:v>-54.25</c:v>
                </c:pt>
                <c:pt idx="47">
                  <c:v>-53.5</c:v>
                </c:pt>
                <c:pt idx="48">
                  <c:v>-52</c:v>
                </c:pt>
                <c:pt idx="49">
                  <c:v>-54.75</c:v>
                </c:pt>
                <c:pt idx="50">
                  <c:v>-60.75</c:v>
                </c:pt>
                <c:pt idx="51">
                  <c:v>-52.5</c:v>
                </c:pt>
                <c:pt idx="52">
                  <c:v>-52.75</c:v>
                </c:pt>
                <c:pt idx="53">
                  <c:v>-56.5</c:v>
                </c:pt>
                <c:pt idx="54">
                  <c:v>-60</c:v>
                </c:pt>
                <c:pt idx="55">
                  <c:v>-66.5</c:v>
                </c:pt>
                <c:pt idx="56">
                  <c:v>-63</c:v>
                </c:pt>
                <c:pt idx="57">
                  <c:v>-65.75</c:v>
                </c:pt>
                <c:pt idx="58">
                  <c:v>-65</c:v>
                </c:pt>
                <c:pt idx="59">
                  <c:v>-70.25</c:v>
                </c:pt>
                <c:pt idx="60">
                  <c:v>-72</c:v>
                </c:pt>
                <c:pt idx="61">
                  <c:v>-73.75</c:v>
                </c:pt>
                <c:pt idx="62">
                  <c:v>-75.25</c:v>
                </c:pt>
                <c:pt idx="63">
                  <c:v>-75.25</c:v>
                </c:pt>
                <c:pt idx="64">
                  <c:v>-77.25</c:v>
                </c:pt>
                <c:pt idx="65">
                  <c:v>-80.25</c:v>
                </c:pt>
                <c:pt idx="66">
                  <c:v>-79.25</c:v>
                </c:pt>
                <c:pt idx="67">
                  <c:v>-79.5</c:v>
                </c:pt>
                <c:pt idx="68">
                  <c:v>-75.5</c:v>
                </c:pt>
                <c:pt idx="69">
                  <c:v>-71</c:v>
                </c:pt>
                <c:pt idx="70">
                  <c:v>-54</c:v>
                </c:pt>
                <c:pt idx="71">
                  <c:v>-51.25</c:v>
                </c:pt>
                <c:pt idx="72">
                  <c:v>-48.25</c:v>
                </c:pt>
                <c:pt idx="73">
                  <c:v>-49.5</c:v>
                </c:pt>
                <c:pt idx="74">
                  <c:v>-55</c:v>
                </c:pt>
                <c:pt idx="75">
                  <c:v>-52.25</c:v>
                </c:pt>
                <c:pt idx="76">
                  <c:v>-59.5</c:v>
                </c:pt>
                <c:pt idx="77">
                  <c:v>-66.5</c:v>
                </c:pt>
                <c:pt idx="78">
                  <c:v>-67</c:v>
                </c:pt>
                <c:pt idx="79">
                  <c:v>-80.625</c:v>
                </c:pt>
                <c:pt idx="80">
                  <c:v>-81.25</c:v>
                </c:pt>
                <c:pt idx="81">
                  <c:v>-83</c:v>
                </c:pt>
                <c:pt idx="82">
                  <c:v>-71</c:v>
                </c:pt>
                <c:pt idx="83">
                  <c:v>-66.625</c:v>
                </c:pt>
                <c:pt idx="84">
                  <c:v>-60.25</c:v>
                </c:pt>
                <c:pt idx="85">
                  <c:v>-63.5</c:v>
                </c:pt>
                <c:pt idx="86">
                  <c:v>-61</c:v>
                </c:pt>
                <c:pt idx="87">
                  <c:v>-58</c:v>
                </c:pt>
                <c:pt idx="88">
                  <c:v>-55.5</c:v>
                </c:pt>
                <c:pt idx="89">
                  <c:v>-56.625</c:v>
                </c:pt>
                <c:pt idx="90">
                  <c:v>-54</c:v>
                </c:pt>
                <c:pt idx="91">
                  <c:v>-53.25</c:v>
                </c:pt>
                <c:pt idx="92">
                  <c:v>-55.5</c:v>
                </c:pt>
                <c:pt idx="93">
                  <c:v>-55</c:v>
                </c:pt>
                <c:pt idx="94">
                  <c:v>-56</c:v>
                </c:pt>
                <c:pt idx="95">
                  <c:v>-60.75</c:v>
                </c:pt>
                <c:pt idx="96">
                  <c:v>-63.25</c:v>
                </c:pt>
                <c:pt idx="97">
                  <c:v>-65</c:v>
                </c:pt>
                <c:pt idx="98">
                  <c:v>-67</c:v>
                </c:pt>
                <c:pt idx="99">
                  <c:v>-71</c:v>
                </c:pt>
                <c:pt idx="100">
                  <c:v>-72.5</c:v>
                </c:pt>
                <c:pt idx="101">
                  <c:v>-74.5</c:v>
                </c:pt>
                <c:pt idx="102">
                  <c:v>-75.75</c:v>
                </c:pt>
                <c:pt idx="103">
                  <c:v>-79.25</c:v>
                </c:pt>
                <c:pt idx="104">
                  <c:v>-85.5</c:v>
                </c:pt>
                <c:pt idx="105">
                  <c:v>-83.5</c:v>
                </c:pt>
                <c:pt idx="106">
                  <c:v>-87.5</c:v>
                </c:pt>
                <c:pt idx="107">
                  <c:v>-86</c:v>
                </c:pt>
                <c:pt idx="108">
                  <c:v>-88</c:v>
                </c:pt>
                <c:pt idx="109">
                  <c:v>-72.25</c:v>
                </c:pt>
                <c:pt idx="110">
                  <c:v>-66.75</c:v>
                </c:pt>
                <c:pt idx="111">
                  <c:v>-63</c:v>
                </c:pt>
                <c:pt idx="112">
                  <c:v>-61.25</c:v>
                </c:pt>
                <c:pt idx="113">
                  <c:v>-64</c:v>
                </c:pt>
                <c:pt idx="114">
                  <c:v>-63.25</c:v>
                </c:pt>
                <c:pt idx="115">
                  <c:v>-62.75</c:v>
                </c:pt>
                <c:pt idx="116">
                  <c:v>-67.25</c:v>
                </c:pt>
                <c:pt idx="117">
                  <c:v>-64.75</c:v>
                </c:pt>
                <c:pt idx="118">
                  <c:v>-66.5</c:v>
                </c:pt>
                <c:pt idx="119">
                  <c:v>-68.25</c:v>
                </c:pt>
                <c:pt idx="120">
                  <c:v>-72.5</c:v>
                </c:pt>
                <c:pt idx="121">
                  <c:v>-74</c:v>
                </c:pt>
                <c:pt idx="122">
                  <c:v>-75</c:v>
                </c:pt>
                <c:pt idx="123">
                  <c:v>-77.75</c:v>
                </c:pt>
                <c:pt idx="124">
                  <c:v>-57.75</c:v>
                </c:pt>
                <c:pt idx="125">
                  <c:v>-79.5</c:v>
                </c:pt>
                <c:pt idx="126">
                  <c:v>-83</c:v>
                </c:pt>
                <c:pt idx="127">
                  <c:v>-88.75</c:v>
                </c:pt>
                <c:pt idx="130">
                  <c:v>-70</c:v>
                </c:pt>
                <c:pt idx="131">
                  <c:v>-64.75</c:v>
                </c:pt>
                <c:pt idx="132">
                  <c:v>-84.25</c:v>
                </c:pt>
                <c:pt idx="133">
                  <c:v>-80</c:v>
                </c:pt>
                <c:pt idx="134">
                  <c:v>-85.5</c:v>
                </c:pt>
                <c:pt idx="144">
                  <c:v>-89</c:v>
                </c:pt>
                <c:pt idx="145">
                  <c:v>-80</c:v>
                </c:pt>
                <c:pt idx="146">
                  <c:v>-82.75</c:v>
                </c:pt>
                <c:pt idx="159">
                  <c:v>-65.5</c:v>
                </c:pt>
                <c:pt idx="160">
                  <c:v>-52.75</c:v>
                </c:pt>
                <c:pt idx="161">
                  <c:v>-60.25</c:v>
                </c:pt>
                <c:pt idx="162">
                  <c:v>-68.25</c:v>
                </c:pt>
                <c:pt idx="163">
                  <c:v>-81.75</c:v>
                </c:pt>
                <c:pt idx="164">
                  <c:v>-83.5</c:v>
                </c:pt>
                <c:pt idx="165">
                  <c:v>-84</c:v>
                </c:pt>
                <c:pt idx="172">
                  <c:v>-86.5</c:v>
                </c:pt>
                <c:pt idx="173">
                  <c:v>-88.5</c:v>
                </c:pt>
                <c:pt idx="175">
                  <c:v>-82.5</c:v>
                </c:pt>
                <c:pt idx="176">
                  <c:v>-73.75</c:v>
                </c:pt>
                <c:pt idx="177">
                  <c:v>-80.25</c:v>
                </c:pt>
                <c:pt idx="184">
                  <c:v>-85.25</c:v>
                </c:pt>
                <c:pt idx="185">
                  <c:v>-68.25</c:v>
                </c:pt>
                <c:pt idx="192">
                  <c:v>-72</c:v>
                </c:pt>
                <c:pt idx="193">
                  <c:v>-53</c:v>
                </c:pt>
                <c:pt idx="194">
                  <c:v>-66</c:v>
                </c:pt>
                <c:pt idx="195">
                  <c:v>-62</c:v>
                </c:pt>
                <c:pt idx="196">
                  <c:v>-67.25</c:v>
                </c:pt>
                <c:pt idx="197">
                  <c:v>-71</c:v>
                </c:pt>
                <c:pt idx="198">
                  <c:v>-73</c:v>
                </c:pt>
                <c:pt idx="199">
                  <c:v>-78</c:v>
                </c:pt>
                <c:pt idx="200">
                  <c:v>-79</c:v>
                </c:pt>
                <c:pt idx="201">
                  <c:v>-76.25</c:v>
                </c:pt>
                <c:pt idx="202">
                  <c:v>-82</c:v>
                </c:pt>
                <c:pt idx="203">
                  <c:v>-85.5</c:v>
                </c:pt>
              </c:numCache>
            </c:numRef>
          </c:val>
          <c:smooth val="0"/>
        </c:ser>
        <c:marker val="1"/>
        <c:axId val="22825830"/>
        <c:axId val="4105879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36952912"/>
        <c:axId val="64140753"/>
      </c:lineChart>
      <c:catAx>
        <c:axId val="2282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05879"/>
        <c:crossesAt val="-140"/>
        <c:auto val="0"/>
        <c:lblOffset val="100"/>
        <c:tickLblSkip val="8"/>
        <c:tickMarkSkip val="4"/>
        <c:noMultiLvlLbl val="0"/>
      </c:catAx>
      <c:valAx>
        <c:axId val="4105879"/>
        <c:scaling>
          <c:orientation val="minMax"/>
          <c:min val="-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825830"/>
        <c:crossesAt val="1"/>
        <c:crossBetween val="midCat"/>
        <c:dispUnits/>
      </c:valAx>
      <c:catAx>
        <c:axId val="36952912"/>
        <c:scaling>
          <c:orientation val="minMax"/>
        </c:scaling>
        <c:axPos val="b"/>
        <c:delete val="1"/>
        <c:majorTickMark val="in"/>
        <c:minorTickMark val="none"/>
        <c:tickLblPos val="nextTo"/>
        <c:crossAx val="64140753"/>
        <c:crosses val="autoZero"/>
        <c:auto val="0"/>
        <c:lblOffset val="100"/>
        <c:noMultiLvlLbl val="0"/>
      </c:catAx>
      <c:valAx>
        <c:axId val="64140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5291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B3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Data!$K$3:$K$207</c:f>
              <c:numCache>
                <c:ptCount val="205"/>
                <c:pt idx="0">
                  <c:v>-40.5</c:v>
                </c:pt>
                <c:pt idx="1">
                  <c:v>-43</c:v>
                </c:pt>
                <c:pt idx="2">
                  <c:v>-47.75</c:v>
                </c:pt>
                <c:pt idx="3">
                  <c:v>-46</c:v>
                </c:pt>
                <c:pt idx="4">
                  <c:v>-50.5</c:v>
                </c:pt>
                <c:pt idx="5">
                  <c:v>-51.5</c:v>
                </c:pt>
                <c:pt idx="6">
                  <c:v>-55</c:v>
                </c:pt>
                <c:pt idx="7">
                  <c:v>-58</c:v>
                </c:pt>
                <c:pt idx="8">
                  <c:v>-56</c:v>
                </c:pt>
                <c:pt idx="9">
                  <c:v>-61.5</c:v>
                </c:pt>
                <c:pt idx="10">
                  <c:v>-62</c:v>
                </c:pt>
                <c:pt idx="11">
                  <c:v>-62.5</c:v>
                </c:pt>
                <c:pt idx="12">
                  <c:v>-64.5</c:v>
                </c:pt>
                <c:pt idx="13">
                  <c:v>-65</c:v>
                </c:pt>
                <c:pt idx="14">
                  <c:v>-68.5</c:v>
                </c:pt>
                <c:pt idx="15">
                  <c:v>-69</c:v>
                </c:pt>
                <c:pt idx="16">
                  <c:v>-69.75</c:v>
                </c:pt>
                <c:pt idx="17">
                  <c:v>-71.25</c:v>
                </c:pt>
                <c:pt idx="18">
                  <c:v>-71.5</c:v>
                </c:pt>
                <c:pt idx="19">
                  <c:v>-73.5</c:v>
                </c:pt>
                <c:pt idx="20">
                  <c:v>-75.25</c:v>
                </c:pt>
                <c:pt idx="21">
                  <c:v>-74</c:v>
                </c:pt>
                <c:pt idx="22">
                  <c:v>-74.75</c:v>
                </c:pt>
                <c:pt idx="24">
                  <c:v>-75</c:v>
                </c:pt>
                <c:pt idx="25">
                  <c:v>-47.5</c:v>
                </c:pt>
                <c:pt idx="26">
                  <c:v>-53.75</c:v>
                </c:pt>
                <c:pt idx="27">
                  <c:v>-56.5</c:v>
                </c:pt>
                <c:pt idx="28">
                  <c:v>-57.75</c:v>
                </c:pt>
                <c:pt idx="29">
                  <c:v>-64</c:v>
                </c:pt>
                <c:pt idx="30">
                  <c:v>-64.5</c:v>
                </c:pt>
                <c:pt idx="31">
                  <c:v>-68.5</c:v>
                </c:pt>
                <c:pt idx="32">
                  <c:v>-68</c:v>
                </c:pt>
                <c:pt idx="33">
                  <c:v>-69</c:v>
                </c:pt>
                <c:pt idx="34">
                  <c:v>-70.75</c:v>
                </c:pt>
                <c:pt idx="35">
                  <c:v>-72.5</c:v>
                </c:pt>
                <c:pt idx="36">
                  <c:v>-73.25</c:v>
                </c:pt>
                <c:pt idx="37">
                  <c:v>-73.5</c:v>
                </c:pt>
                <c:pt idx="41">
                  <c:v>-32</c:v>
                </c:pt>
                <c:pt idx="42">
                  <c:v>-42</c:v>
                </c:pt>
                <c:pt idx="43">
                  <c:v>-36.5</c:v>
                </c:pt>
                <c:pt idx="44">
                  <c:v>-38.5</c:v>
                </c:pt>
                <c:pt idx="45">
                  <c:v>-31.5</c:v>
                </c:pt>
                <c:pt idx="46">
                  <c:v>-30.75</c:v>
                </c:pt>
                <c:pt idx="47">
                  <c:v>-30</c:v>
                </c:pt>
                <c:pt idx="48">
                  <c:v>-28.75</c:v>
                </c:pt>
                <c:pt idx="49">
                  <c:v>-31.25</c:v>
                </c:pt>
                <c:pt idx="50">
                  <c:v>-36</c:v>
                </c:pt>
                <c:pt idx="51">
                  <c:v>-29.25</c:v>
                </c:pt>
                <c:pt idx="52">
                  <c:v>-29.25</c:v>
                </c:pt>
                <c:pt idx="53">
                  <c:v>-32.5</c:v>
                </c:pt>
                <c:pt idx="54">
                  <c:v>-35</c:v>
                </c:pt>
                <c:pt idx="55">
                  <c:v>-41.25</c:v>
                </c:pt>
                <c:pt idx="56">
                  <c:v>-38.5</c:v>
                </c:pt>
                <c:pt idx="57">
                  <c:v>-40.75</c:v>
                </c:pt>
                <c:pt idx="58">
                  <c:v>-40.25</c:v>
                </c:pt>
                <c:pt idx="59">
                  <c:v>-45</c:v>
                </c:pt>
                <c:pt idx="60">
                  <c:v>-46.75</c:v>
                </c:pt>
                <c:pt idx="61">
                  <c:v>-48.5</c:v>
                </c:pt>
                <c:pt idx="62">
                  <c:v>-50</c:v>
                </c:pt>
                <c:pt idx="63">
                  <c:v>-51</c:v>
                </c:pt>
                <c:pt idx="64">
                  <c:v>-51.75</c:v>
                </c:pt>
                <c:pt idx="65">
                  <c:v>-55.75</c:v>
                </c:pt>
                <c:pt idx="66">
                  <c:v>-54</c:v>
                </c:pt>
                <c:pt idx="67">
                  <c:v>-54.75</c:v>
                </c:pt>
                <c:pt idx="68">
                  <c:v>-52.5</c:v>
                </c:pt>
                <c:pt idx="69">
                  <c:v>-46.75</c:v>
                </c:pt>
                <c:pt idx="70">
                  <c:v>-31.5</c:v>
                </c:pt>
                <c:pt idx="71">
                  <c:v>-30</c:v>
                </c:pt>
                <c:pt idx="72">
                  <c:v>-28.25</c:v>
                </c:pt>
                <c:pt idx="73">
                  <c:v>-28.5</c:v>
                </c:pt>
                <c:pt idx="74">
                  <c:v>-32.25</c:v>
                </c:pt>
                <c:pt idx="75">
                  <c:v>-30.25</c:v>
                </c:pt>
                <c:pt idx="76">
                  <c:v>-35.75</c:v>
                </c:pt>
                <c:pt idx="77">
                  <c:v>-41.5</c:v>
                </c:pt>
                <c:pt idx="78">
                  <c:v>-42.25</c:v>
                </c:pt>
                <c:pt idx="79">
                  <c:v>-56.75</c:v>
                </c:pt>
                <c:pt idx="80">
                  <c:v>-56.5</c:v>
                </c:pt>
                <c:pt idx="81">
                  <c:v>-58.5</c:v>
                </c:pt>
                <c:pt idx="82">
                  <c:v>-46.5</c:v>
                </c:pt>
                <c:pt idx="83">
                  <c:v>-42.25</c:v>
                </c:pt>
                <c:pt idx="84">
                  <c:v>-37</c:v>
                </c:pt>
                <c:pt idx="85">
                  <c:v>-40</c:v>
                </c:pt>
                <c:pt idx="86">
                  <c:v>-37</c:v>
                </c:pt>
                <c:pt idx="87">
                  <c:v>-35</c:v>
                </c:pt>
                <c:pt idx="88">
                  <c:v>-33</c:v>
                </c:pt>
                <c:pt idx="89">
                  <c:v>-33.625</c:v>
                </c:pt>
                <c:pt idx="90">
                  <c:v>-31.75</c:v>
                </c:pt>
                <c:pt idx="91">
                  <c:v>-31</c:v>
                </c:pt>
                <c:pt idx="92">
                  <c:v>-32.5</c:v>
                </c:pt>
                <c:pt idx="93">
                  <c:v>-32.5</c:v>
                </c:pt>
                <c:pt idx="94">
                  <c:v>-33</c:v>
                </c:pt>
                <c:pt idx="95">
                  <c:v>-36.5</c:v>
                </c:pt>
                <c:pt idx="96">
                  <c:v>-38.75</c:v>
                </c:pt>
                <c:pt idx="97">
                  <c:v>-40.25</c:v>
                </c:pt>
                <c:pt idx="98">
                  <c:v>-42</c:v>
                </c:pt>
                <c:pt idx="99">
                  <c:v>-45.5</c:v>
                </c:pt>
                <c:pt idx="100">
                  <c:v>-48.25</c:v>
                </c:pt>
                <c:pt idx="101">
                  <c:v>-49.5</c:v>
                </c:pt>
                <c:pt idx="102">
                  <c:v>-51</c:v>
                </c:pt>
                <c:pt idx="103">
                  <c:v>-54</c:v>
                </c:pt>
                <c:pt idx="104">
                  <c:v>-61.5</c:v>
                </c:pt>
                <c:pt idx="105">
                  <c:v>-60.5</c:v>
                </c:pt>
                <c:pt idx="106">
                  <c:v>-65.25</c:v>
                </c:pt>
                <c:pt idx="107">
                  <c:v>-64</c:v>
                </c:pt>
                <c:pt idx="108">
                  <c:v>-66.5</c:v>
                </c:pt>
                <c:pt idx="109">
                  <c:v>-48</c:v>
                </c:pt>
                <c:pt idx="110">
                  <c:v>-42.75</c:v>
                </c:pt>
                <c:pt idx="111">
                  <c:v>-39</c:v>
                </c:pt>
                <c:pt idx="112">
                  <c:v>-38</c:v>
                </c:pt>
                <c:pt idx="113">
                  <c:v>-40</c:v>
                </c:pt>
                <c:pt idx="114">
                  <c:v>-39.5</c:v>
                </c:pt>
                <c:pt idx="115">
                  <c:v>-36.5</c:v>
                </c:pt>
                <c:pt idx="116">
                  <c:v>-42</c:v>
                </c:pt>
                <c:pt idx="117">
                  <c:v>-40.25</c:v>
                </c:pt>
                <c:pt idx="118">
                  <c:v>-41.5</c:v>
                </c:pt>
                <c:pt idx="119">
                  <c:v>-43.25</c:v>
                </c:pt>
                <c:pt idx="120">
                  <c:v>-47.5</c:v>
                </c:pt>
                <c:pt idx="121">
                  <c:v>-49</c:v>
                </c:pt>
                <c:pt idx="122">
                  <c:v>-50.5</c:v>
                </c:pt>
                <c:pt idx="123">
                  <c:v>-52.75</c:v>
                </c:pt>
                <c:pt idx="124">
                  <c:v>-53.5</c:v>
                </c:pt>
                <c:pt idx="125">
                  <c:v>-55.25</c:v>
                </c:pt>
                <c:pt idx="126">
                  <c:v>-58.75</c:v>
                </c:pt>
                <c:pt idx="127">
                  <c:v>-66.75</c:v>
                </c:pt>
                <c:pt idx="128">
                  <c:v>-73.75</c:v>
                </c:pt>
                <c:pt idx="129">
                  <c:v>-70.25</c:v>
                </c:pt>
                <c:pt idx="130">
                  <c:v>-46.5</c:v>
                </c:pt>
                <c:pt idx="131">
                  <c:v>-41</c:v>
                </c:pt>
                <c:pt idx="132">
                  <c:v>-61</c:v>
                </c:pt>
                <c:pt idx="133">
                  <c:v>-57.5</c:v>
                </c:pt>
                <c:pt idx="134">
                  <c:v>-62.25</c:v>
                </c:pt>
                <c:pt idx="135">
                  <c:v>-68.5</c:v>
                </c:pt>
                <c:pt idx="136">
                  <c:v>-72.5</c:v>
                </c:pt>
                <c:pt idx="137">
                  <c:v>-71.75</c:v>
                </c:pt>
                <c:pt idx="138">
                  <c:v>-73.75</c:v>
                </c:pt>
                <c:pt idx="144">
                  <c:v>-69.75</c:v>
                </c:pt>
                <c:pt idx="145">
                  <c:v>-58.75</c:v>
                </c:pt>
                <c:pt idx="146">
                  <c:v>-61.5</c:v>
                </c:pt>
                <c:pt idx="147">
                  <c:v>-71.5</c:v>
                </c:pt>
                <c:pt idx="159">
                  <c:v>-42.75</c:v>
                </c:pt>
                <c:pt idx="160">
                  <c:v>-32.75</c:v>
                </c:pt>
                <c:pt idx="161">
                  <c:v>-37.75</c:v>
                </c:pt>
                <c:pt idx="162">
                  <c:v>-45.25</c:v>
                </c:pt>
                <c:pt idx="163">
                  <c:v>-59.25</c:v>
                </c:pt>
                <c:pt idx="164">
                  <c:v>-60.5</c:v>
                </c:pt>
                <c:pt idx="165">
                  <c:v>-61.25</c:v>
                </c:pt>
                <c:pt idx="169">
                  <c:v>-71.74</c:v>
                </c:pt>
                <c:pt idx="170">
                  <c:v>-72.82</c:v>
                </c:pt>
                <c:pt idx="171">
                  <c:v>-68.75</c:v>
                </c:pt>
                <c:pt idx="172">
                  <c:v>-64</c:v>
                </c:pt>
                <c:pt idx="173">
                  <c:v>-66.75</c:v>
                </c:pt>
                <c:pt idx="174">
                  <c:v>-70.75</c:v>
                </c:pt>
                <c:pt idx="175">
                  <c:v>-63</c:v>
                </c:pt>
                <c:pt idx="176">
                  <c:v>-70.75</c:v>
                </c:pt>
                <c:pt idx="177">
                  <c:v>-57</c:v>
                </c:pt>
                <c:pt idx="184">
                  <c:v>-65.5</c:v>
                </c:pt>
                <c:pt idx="185">
                  <c:v>-47.25</c:v>
                </c:pt>
                <c:pt idx="186">
                  <c:v>-71.5</c:v>
                </c:pt>
                <c:pt idx="187">
                  <c:v>-75</c:v>
                </c:pt>
                <c:pt idx="191">
                  <c:v>-71</c:v>
                </c:pt>
                <c:pt idx="192">
                  <c:v>-48</c:v>
                </c:pt>
                <c:pt idx="193">
                  <c:v>-31.75</c:v>
                </c:pt>
                <c:pt idx="194">
                  <c:v>-42</c:v>
                </c:pt>
                <c:pt idx="195">
                  <c:v>-37.75</c:v>
                </c:pt>
                <c:pt idx="196">
                  <c:v>-42.75</c:v>
                </c:pt>
                <c:pt idx="197">
                  <c:v>-46.75</c:v>
                </c:pt>
                <c:pt idx="198">
                  <c:v>-48.75</c:v>
                </c:pt>
                <c:pt idx="199">
                  <c:v>-53.25</c:v>
                </c:pt>
                <c:pt idx="200">
                  <c:v>-54.5</c:v>
                </c:pt>
                <c:pt idx="201">
                  <c:v>-52</c:v>
                </c:pt>
                <c:pt idx="202">
                  <c:v>-57.5</c:v>
                </c:pt>
                <c:pt idx="203">
                  <c:v>-61.5</c:v>
                </c:pt>
              </c:numCache>
            </c:numRef>
          </c:val>
          <c:smooth val="0"/>
        </c:ser>
        <c:marker val="1"/>
        <c:axId val="40395866"/>
        <c:axId val="28018475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50839684"/>
        <c:axId val="54903973"/>
      </c:lineChart>
      <c:catAx>
        <c:axId val="40395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018475"/>
        <c:crossesAt val="-80"/>
        <c:auto val="0"/>
        <c:lblOffset val="100"/>
        <c:tickLblSkip val="8"/>
        <c:tickMarkSkip val="4"/>
        <c:noMultiLvlLbl val="0"/>
      </c:catAx>
      <c:valAx>
        <c:axId val="2801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395866"/>
        <c:crossesAt val="1"/>
        <c:crossBetween val="midCat"/>
        <c:dispUnits/>
      </c:valAx>
      <c:catAx>
        <c:axId val="50839684"/>
        <c:scaling>
          <c:orientation val="minMax"/>
        </c:scaling>
        <c:axPos val="b"/>
        <c:delete val="1"/>
        <c:majorTickMark val="in"/>
        <c:minorTickMark val="none"/>
        <c:tickLblPos val="nextTo"/>
        <c:crossAx val="54903973"/>
        <c:crosses val="autoZero"/>
        <c:auto val="0"/>
        <c:lblOffset val="100"/>
        <c:noMultiLvlLbl val="0"/>
      </c:catAx>
      <c:valAx>
        <c:axId val="54903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3968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7235"/>
          <c:h val="0.8335"/>
        </c:manualLayout>
      </c:layout>
      <c:lineChart>
        <c:grouping val="standard"/>
        <c:varyColors val="0"/>
        <c:ser>
          <c:idx val="0"/>
          <c:order val="0"/>
          <c:tx>
            <c:v>B4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Data!$M$3:$M$207</c:f>
              <c:numCache>
                <c:ptCount val="205"/>
                <c:pt idx="0">
                  <c:v>-33.5</c:v>
                </c:pt>
                <c:pt idx="1">
                  <c:v>-36</c:v>
                </c:pt>
                <c:pt idx="2">
                  <c:v>-40</c:v>
                </c:pt>
                <c:pt idx="3">
                  <c:v>-39</c:v>
                </c:pt>
                <c:pt idx="4">
                  <c:v>-42.5</c:v>
                </c:pt>
                <c:pt idx="5">
                  <c:v>-43.5</c:v>
                </c:pt>
                <c:pt idx="6">
                  <c:v>-48</c:v>
                </c:pt>
                <c:pt idx="7">
                  <c:v>-50.5</c:v>
                </c:pt>
                <c:pt idx="8">
                  <c:v>-47.75</c:v>
                </c:pt>
                <c:pt idx="25">
                  <c:v>-38</c:v>
                </c:pt>
                <c:pt idx="26">
                  <c:v>-43.5</c:v>
                </c:pt>
                <c:pt idx="27">
                  <c:v>-46</c:v>
                </c:pt>
                <c:pt idx="28">
                  <c:v>-47.5</c:v>
                </c:pt>
                <c:pt idx="41">
                  <c:v>-20.5</c:v>
                </c:pt>
                <c:pt idx="42">
                  <c:v>-26.5</c:v>
                </c:pt>
                <c:pt idx="43">
                  <c:v>-21.5</c:v>
                </c:pt>
                <c:pt idx="44">
                  <c:v>-22.5</c:v>
                </c:pt>
                <c:pt idx="45">
                  <c:v>-17.5</c:v>
                </c:pt>
                <c:pt idx="46">
                  <c:v>-17</c:v>
                </c:pt>
                <c:pt idx="47">
                  <c:v>-16.75</c:v>
                </c:pt>
                <c:pt idx="48">
                  <c:v>-15.5</c:v>
                </c:pt>
                <c:pt idx="49">
                  <c:v>-17.75</c:v>
                </c:pt>
                <c:pt idx="50">
                  <c:v>-21</c:v>
                </c:pt>
                <c:pt idx="51">
                  <c:v>-16.25</c:v>
                </c:pt>
                <c:pt idx="52">
                  <c:v>-16.25</c:v>
                </c:pt>
                <c:pt idx="53">
                  <c:v>-18.75</c:v>
                </c:pt>
                <c:pt idx="54">
                  <c:v>-20.75</c:v>
                </c:pt>
                <c:pt idx="55">
                  <c:v>-25.25</c:v>
                </c:pt>
                <c:pt idx="56">
                  <c:v>-22.75</c:v>
                </c:pt>
                <c:pt idx="57">
                  <c:v>-25</c:v>
                </c:pt>
                <c:pt idx="58">
                  <c:v>-24.5</c:v>
                </c:pt>
                <c:pt idx="59">
                  <c:v>-28.25</c:v>
                </c:pt>
                <c:pt idx="60">
                  <c:v>-30</c:v>
                </c:pt>
                <c:pt idx="61">
                  <c:v>-31.75</c:v>
                </c:pt>
                <c:pt idx="62">
                  <c:v>-33</c:v>
                </c:pt>
                <c:pt idx="63">
                  <c:v>-33.5</c:v>
                </c:pt>
                <c:pt idx="64">
                  <c:v>-35</c:v>
                </c:pt>
                <c:pt idx="65">
                  <c:v>-39.5</c:v>
                </c:pt>
                <c:pt idx="66">
                  <c:v>-37.5</c:v>
                </c:pt>
                <c:pt idx="67">
                  <c:v>-38.75</c:v>
                </c:pt>
                <c:pt idx="68">
                  <c:v>-36</c:v>
                </c:pt>
                <c:pt idx="69">
                  <c:v>-30.5</c:v>
                </c:pt>
                <c:pt idx="70">
                  <c:v>-18.25</c:v>
                </c:pt>
                <c:pt idx="71">
                  <c:v>-17.5</c:v>
                </c:pt>
                <c:pt idx="72">
                  <c:v>-16.625</c:v>
                </c:pt>
                <c:pt idx="73">
                  <c:v>-16.75</c:v>
                </c:pt>
                <c:pt idx="74">
                  <c:v>-19.25</c:v>
                </c:pt>
                <c:pt idx="75">
                  <c:v>-18</c:v>
                </c:pt>
                <c:pt idx="76">
                  <c:v>-21.5</c:v>
                </c:pt>
                <c:pt idx="77">
                  <c:v>-26</c:v>
                </c:pt>
                <c:pt idx="78">
                  <c:v>-26.5</c:v>
                </c:pt>
                <c:pt idx="79">
                  <c:v>-42.5</c:v>
                </c:pt>
                <c:pt idx="80">
                  <c:v>-41.5</c:v>
                </c:pt>
                <c:pt idx="81">
                  <c:v>-43.75</c:v>
                </c:pt>
                <c:pt idx="82">
                  <c:v>-30.25</c:v>
                </c:pt>
                <c:pt idx="83">
                  <c:v>-26.5</c:v>
                </c:pt>
                <c:pt idx="84">
                  <c:v>-22.25</c:v>
                </c:pt>
                <c:pt idx="85">
                  <c:v>-24.75</c:v>
                </c:pt>
                <c:pt idx="86">
                  <c:v>-22.5</c:v>
                </c:pt>
                <c:pt idx="87">
                  <c:v>-21.25</c:v>
                </c:pt>
                <c:pt idx="88">
                  <c:v>-20</c:v>
                </c:pt>
                <c:pt idx="89">
                  <c:v>-19.75</c:v>
                </c:pt>
                <c:pt idx="90">
                  <c:v>-19.25</c:v>
                </c:pt>
                <c:pt idx="91">
                  <c:v>-18.75</c:v>
                </c:pt>
                <c:pt idx="92">
                  <c:v>-19.625</c:v>
                </c:pt>
                <c:pt idx="93">
                  <c:v>-19.625</c:v>
                </c:pt>
                <c:pt idx="94">
                  <c:v>-20</c:v>
                </c:pt>
                <c:pt idx="95">
                  <c:v>-23</c:v>
                </c:pt>
                <c:pt idx="96">
                  <c:v>-23.75</c:v>
                </c:pt>
                <c:pt idx="97">
                  <c:v>-25</c:v>
                </c:pt>
                <c:pt idx="98">
                  <c:v>-26.5</c:v>
                </c:pt>
                <c:pt idx="99">
                  <c:v>-30.25</c:v>
                </c:pt>
                <c:pt idx="100">
                  <c:v>-32.25</c:v>
                </c:pt>
                <c:pt idx="101">
                  <c:v>-33.5</c:v>
                </c:pt>
                <c:pt idx="102">
                  <c:v>-35.25</c:v>
                </c:pt>
                <c:pt idx="103">
                  <c:v>-38.625</c:v>
                </c:pt>
                <c:pt idx="104">
                  <c:v>-47.75</c:v>
                </c:pt>
                <c:pt idx="105">
                  <c:v>-47.25</c:v>
                </c:pt>
                <c:pt idx="106">
                  <c:v>-52.25</c:v>
                </c:pt>
                <c:pt idx="109">
                  <c:v>-31.5</c:v>
                </c:pt>
                <c:pt idx="110">
                  <c:v>-26.25</c:v>
                </c:pt>
                <c:pt idx="111">
                  <c:v>-23.75</c:v>
                </c:pt>
                <c:pt idx="112">
                  <c:v>-23.25</c:v>
                </c:pt>
                <c:pt idx="113">
                  <c:v>-24.5</c:v>
                </c:pt>
                <c:pt idx="114">
                  <c:v>-24</c:v>
                </c:pt>
                <c:pt idx="115">
                  <c:v>-23.75</c:v>
                </c:pt>
                <c:pt idx="116">
                  <c:v>-26.75</c:v>
                </c:pt>
                <c:pt idx="117">
                  <c:v>-25</c:v>
                </c:pt>
                <c:pt idx="118">
                  <c:v>-26.5</c:v>
                </c:pt>
                <c:pt idx="119">
                  <c:v>-27.75</c:v>
                </c:pt>
                <c:pt idx="120">
                  <c:v>-31.75</c:v>
                </c:pt>
                <c:pt idx="121">
                  <c:v>-33.25</c:v>
                </c:pt>
                <c:pt idx="122">
                  <c:v>-34.75</c:v>
                </c:pt>
                <c:pt idx="123">
                  <c:v>-37.75</c:v>
                </c:pt>
                <c:pt idx="124">
                  <c:v>-38.25</c:v>
                </c:pt>
                <c:pt idx="125">
                  <c:v>-40.25</c:v>
                </c:pt>
                <c:pt idx="126">
                  <c:v>-44.5</c:v>
                </c:pt>
                <c:pt idx="130">
                  <c:v>-31</c:v>
                </c:pt>
                <c:pt idx="131">
                  <c:v>-26</c:v>
                </c:pt>
                <c:pt idx="132">
                  <c:v>-47.75</c:v>
                </c:pt>
                <c:pt idx="133">
                  <c:v>-43.25</c:v>
                </c:pt>
                <c:pt idx="145">
                  <c:v>-47.75</c:v>
                </c:pt>
                <c:pt idx="146">
                  <c:v>-50.5</c:v>
                </c:pt>
                <c:pt idx="159">
                  <c:v>-27.25</c:v>
                </c:pt>
                <c:pt idx="160">
                  <c:v>-19</c:v>
                </c:pt>
                <c:pt idx="161">
                  <c:v>-23.75</c:v>
                </c:pt>
                <c:pt idx="162">
                  <c:v>-32.25</c:v>
                </c:pt>
                <c:pt idx="163">
                  <c:v>-48</c:v>
                </c:pt>
                <c:pt idx="164">
                  <c:v>-49.75</c:v>
                </c:pt>
                <c:pt idx="165">
                  <c:v>-49.75</c:v>
                </c:pt>
                <c:pt idx="176">
                  <c:v>-50.75</c:v>
                </c:pt>
                <c:pt idx="177">
                  <c:v>-44.25</c:v>
                </c:pt>
                <c:pt idx="185">
                  <c:v>-38.25</c:v>
                </c:pt>
                <c:pt idx="192">
                  <c:v>-35.75</c:v>
                </c:pt>
                <c:pt idx="193">
                  <c:v>-19.75</c:v>
                </c:pt>
                <c:pt idx="194">
                  <c:v>-29.75</c:v>
                </c:pt>
                <c:pt idx="195">
                  <c:v>-25.5</c:v>
                </c:pt>
                <c:pt idx="196">
                  <c:v>-31</c:v>
                </c:pt>
                <c:pt idx="197">
                  <c:v>-35</c:v>
                </c:pt>
                <c:pt idx="198">
                  <c:v>-37</c:v>
                </c:pt>
                <c:pt idx="199">
                  <c:v>-41.5</c:v>
                </c:pt>
                <c:pt idx="200">
                  <c:v>-42.5</c:v>
                </c:pt>
                <c:pt idx="201">
                  <c:v>-40.5</c:v>
                </c:pt>
                <c:pt idx="202">
                  <c:v>-45.75</c:v>
                </c:pt>
                <c:pt idx="203">
                  <c:v>-49.75</c:v>
                </c:pt>
              </c:numCache>
            </c:numRef>
          </c:val>
          <c:smooth val="0"/>
        </c:ser>
        <c:marker val="1"/>
        <c:axId val="24373710"/>
        <c:axId val="18036799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28113464"/>
        <c:axId val="51694585"/>
      </c:lineChart>
      <c:catAx>
        <c:axId val="2437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036799"/>
        <c:crossesAt val="-60"/>
        <c:auto val="0"/>
        <c:lblOffset val="100"/>
        <c:tickLblSkip val="8"/>
        <c:tickMarkSkip val="4"/>
        <c:noMultiLvlLbl val="0"/>
      </c:catAx>
      <c:valAx>
        <c:axId val="18036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73710"/>
        <c:crossesAt val="1"/>
        <c:crossBetween val="midCat"/>
        <c:dispUnits/>
      </c:valAx>
      <c:catAx>
        <c:axId val="28113464"/>
        <c:scaling>
          <c:orientation val="minMax"/>
        </c:scaling>
        <c:axPos val="b"/>
        <c:delete val="1"/>
        <c:majorTickMark val="in"/>
        <c:minorTickMark val="none"/>
        <c:tickLblPos val="nextTo"/>
        <c:crossAx val="51694585"/>
        <c:crosses val="autoZero"/>
        <c:auto val="0"/>
        <c:lblOffset val="100"/>
        <c:noMultiLvlLbl val="0"/>
      </c:catAx>
      <c:valAx>
        <c:axId val="51694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134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C1 Piezometer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Data!$O$3:$O$207</c:f>
              <c:numCache>
                <c:ptCount val="205"/>
                <c:pt idx="0">
                  <c:v>-6</c:v>
                </c:pt>
                <c:pt idx="1">
                  <c:v>-7</c:v>
                </c:pt>
                <c:pt idx="2">
                  <c:v>-8.5</c:v>
                </c:pt>
                <c:pt idx="3">
                  <c:v>-8</c:v>
                </c:pt>
                <c:pt idx="4">
                  <c:v>-9</c:v>
                </c:pt>
                <c:pt idx="5">
                  <c:v>-9.5</c:v>
                </c:pt>
                <c:pt idx="6">
                  <c:v>-11.5</c:v>
                </c:pt>
                <c:pt idx="7">
                  <c:v>-13</c:v>
                </c:pt>
                <c:pt idx="8">
                  <c:v>-11.5</c:v>
                </c:pt>
                <c:pt idx="9">
                  <c:v>-14.5</c:v>
                </c:pt>
                <c:pt idx="10">
                  <c:v>-15.5</c:v>
                </c:pt>
                <c:pt idx="11">
                  <c:v>-15</c:v>
                </c:pt>
                <c:pt idx="12">
                  <c:v>-16.25</c:v>
                </c:pt>
                <c:pt idx="13">
                  <c:v>-15.75</c:v>
                </c:pt>
                <c:pt idx="14">
                  <c:v>-17</c:v>
                </c:pt>
                <c:pt idx="15">
                  <c:v>-17.5</c:v>
                </c:pt>
                <c:pt idx="16">
                  <c:v>-17.25</c:v>
                </c:pt>
                <c:pt idx="17">
                  <c:v>-17.5</c:v>
                </c:pt>
                <c:pt idx="18">
                  <c:v>-17</c:v>
                </c:pt>
                <c:pt idx="19">
                  <c:v>-17.75</c:v>
                </c:pt>
                <c:pt idx="20">
                  <c:v>-18.5</c:v>
                </c:pt>
                <c:pt idx="21">
                  <c:v>-17</c:v>
                </c:pt>
                <c:pt idx="22">
                  <c:v>-17.25</c:v>
                </c:pt>
                <c:pt idx="23">
                  <c:v>-18</c:v>
                </c:pt>
                <c:pt idx="24">
                  <c:v>-17.5</c:v>
                </c:pt>
                <c:pt idx="25">
                  <c:v>-10.25</c:v>
                </c:pt>
                <c:pt idx="26">
                  <c:v>-12.75</c:v>
                </c:pt>
                <c:pt idx="27">
                  <c:v>-13.5</c:v>
                </c:pt>
                <c:pt idx="28">
                  <c:v>-14</c:v>
                </c:pt>
                <c:pt idx="29">
                  <c:v>-15.75</c:v>
                </c:pt>
                <c:pt idx="30">
                  <c:v>-15.75</c:v>
                </c:pt>
                <c:pt idx="31">
                  <c:v>-18.25</c:v>
                </c:pt>
                <c:pt idx="32">
                  <c:v>-17</c:v>
                </c:pt>
                <c:pt idx="33">
                  <c:v>-17.75</c:v>
                </c:pt>
                <c:pt idx="34">
                  <c:v>-17.5</c:v>
                </c:pt>
                <c:pt idx="35">
                  <c:v>-17</c:v>
                </c:pt>
                <c:pt idx="36">
                  <c:v>-18.5</c:v>
                </c:pt>
                <c:pt idx="37">
                  <c:v>-18</c:v>
                </c:pt>
                <c:pt idx="38">
                  <c:v>-18.5</c:v>
                </c:pt>
                <c:pt idx="39">
                  <c:v>-19.25</c:v>
                </c:pt>
                <c:pt idx="41">
                  <c:v>-15</c:v>
                </c:pt>
                <c:pt idx="42">
                  <c:v>-18.25</c:v>
                </c:pt>
                <c:pt idx="43">
                  <c:v>-15.5</c:v>
                </c:pt>
                <c:pt idx="44">
                  <c:v>-15</c:v>
                </c:pt>
                <c:pt idx="45">
                  <c:v>-13</c:v>
                </c:pt>
                <c:pt idx="46">
                  <c:v>-12.75</c:v>
                </c:pt>
                <c:pt idx="47">
                  <c:v>-12.5</c:v>
                </c:pt>
                <c:pt idx="48">
                  <c:v>-11.75</c:v>
                </c:pt>
                <c:pt idx="49">
                  <c:v>-12.25</c:v>
                </c:pt>
                <c:pt idx="50">
                  <c:v>-14.5</c:v>
                </c:pt>
                <c:pt idx="51">
                  <c:v>-11</c:v>
                </c:pt>
                <c:pt idx="52">
                  <c:v>-12</c:v>
                </c:pt>
                <c:pt idx="53">
                  <c:v>-13</c:v>
                </c:pt>
                <c:pt idx="54">
                  <c:v>-13.75</c:v>
                </c:pt>
                <c:pt idx="55">
                  <c:v>-16.5</c:v>
                </c:pt>
                <c:pt idx="56">
                  <c:v>-14.5</c:v>
                </c:pt>
                <c:pt idx="57">
                  <c:v>-16</c:v>
                </c:pt>
                <c:pt idx="58">
                  <c:v>-14.75</c:v>
                </c:pt>
                <c:pt idx="59">
                  <c:v>-18.5</c:v>
                </c:pt>
                <c:pt idx="60">
                  <c:v>-18.75</c:v>
                </c:pt>
                <c:pt idx="61">
                  <c:v>-19.5</c:v>
                </c:pt>
                <c:pt idx="62">
                  <c:v>-20</c:v>
                </c:pt>
                <c:pt idx="63">
                  <c:v>-19.75</c:v>
                </c:pt>
                <c:pt idx="64">
                  <c:v>-20</c:v>
                </c:pt>
                <c:pt idx="65">
                  <c:v>-20</c:v>
                </c:pt>
                <c:pt idx="66">
                  <c:v>-20.75</c:v>
                </c:pt>
                <c:pt idx="67">
                  <c:v>-19.25</c:v>
                </c:pt>
                <c:pt idx="68">
                  <c:v>-18.5</c:v>
                </c:pt>
                <c:pt idx="69">
                  <c:v>-17.5</c:v>
                </c:pt>
                <c:pt idx="70">
                  <c:v>-11.5</c:v>
                </c:pt>
                <c:pt idx="71">
                  <c:v>-10.25</c:v>
                </c:pt>
                <c:pt idx="72">
                  <c:v>-9.75</c:v>
                </c:pt>
                <c:pt idx="73">
                  <c:v>-10.5</c:v>
                </c:pt>
                <c:pt idx="74">
                  <c:v>-12</c:v>
                </c:pt>
                <c:pt idx="75">
                  <c:v>-11.25</c:v>
                </c:pt>
                <c:pt idx="76">
                  <c:v>-13.75</c:v>
                </c:pt>
                <c:pt idx="77">
                  <c:v>-17.75</c:v>
                </c:pt>
                <c:pt idx="78">
                  <c:v>-18.25</c:v>
                </c:pt>
                <c:pt idx="79">
                  <c:v>-19.5</c:v>
                </c:pt>
                <c:pt idx="80">
                  <c:v>-20.5</c:v>
                </c:pt>
                <c:pt idx="81">
                  <c:v>-20.75</c:v>
                </c:pt>
                <c:pt idx="82">
                  <c:v>-17.25</c:v>
                </c:pt>
                <c:pt idx="83">
                  <c:v>-15.5</c:v>
                </c:pt>
                <c:pt idx="84">
                  <c:v>-14.5</c:v>
                </c:pt>
                <c:pt idx="85">
                  <c:v>-15</c:v>
                </c:pt>
                <c:pt idx="86">
                  <c:v>-13.75</c:v>
                </c:pt>
                <c:pt idx="87">
                  <c:v>-13</c:v>
                </c:pt>
                <c:pt idx="88">
                  <c:v>-12.5</c:v>
                </c:pt>
                <c:pt idx="89">
                  <c:v>-13</c:v>
                </c:pt>
                <c:pt idx="90">
                  <c:v>-12.25</c:v>
                </c:pt>
                <c:pt idx="91">
                  <c:v>-12.25</c:v>
                </c:pt>
                <c:pt idx="93">
                  <c:v>-12.5</c:v>
                </c:pt>
                <c:pt idx="94">
                  <c:v>-13</c:v>
                </c:pt>
                <c:pt idx="95">
                  <c:v>-14.5</c:v>
                </c:pt>
                <c:pt idx="96">
                  <c:v>-15.125</c:v>
                </c:pt>
                <c:pt idx="97">
                  <c:v>-15.75</c:v>
                </c:pt>
                <c:pt idx="98">
                  <c:v>-16.5</c:v>
                </c:pt>
                <c:pt idx="99">
                  <c:v>-17</c:v>
                </c:pt>
                <c:pt idx="100">
                  <c:v>-18</c:v>
                </c:pt>
                <c:pt idx="101">
                  <c:v>-19</c:v>
                </c:pt>
                <c:pt idx="102">
                  <c:v>-19.75</c:v>
                </c:pt>
                <c:pt idx="103">
                  <c:v>-20.25</c:v>
                </c:pt>
                <c:pt idx="104">
                  <c:v>-21.25</c:v>
                </c:pt>
                <c:pt idx="105">
                  <c:v>-19.75</c:v>
                </c:pt>
                <c:pt idx="106">
                  <c:v>-21.75</c:v>
                </c:pt>
                <c:pt idx="107">
                  <c:v>-21.25</c:v>
                </c:pt>
                <c:pt idx="108">
                  <c:v>-21.25</c:v>
                </c:pt>
                <c:pt idx="109">
                  <c:v>-17.75</c:v>
                </c:pt>
                <c:pt idx="110">
                  <c:v>-15.75</c:v>
                </c:pt>
                <c:pt idx="111">
                  <c:v>-15</c:v>
                </c:pt>
                <c:pt idx="112">
                  <c:v>-14.5</c:v>
                </c:pt>
                <c:pt idx="113">
                  <c:v>-15.5</c:v>
                </c:pt>
                <c:pt idx="114">
                  <c:v>-15</c:v>
                </c:pt>
                <c:pt idx="115">
                  <c:v>-15</c:v>
                </c:pt>
                <c:pt idx="116">
                  <c:v>-16.25</c:v>
                </c:pt>
                <c:pt idx="117">
                  <c:v>-15.5</c:v>
                </c:pt>
                <c:pt idx="118">
                  <c:v>-16</c:v>
                </c:pt>
                <c:pt idx="119">
                  <c:v>-16.5</c:v>
                </c:pt>
                <c:pt idx="120">
                  <c:v>-17.5</c:v>
                </c:pt>
                <c:pt idx="121">
                  <c:v>-18.25</c:v>
                </c:pt>
                <c:pt idx="122">
                  <c:v>-19</c:v>
                </c:pt>
                <c:pt idx="123">
                  <c:v>-19</c:v>
                </c:pt>
                <c:pt idx="124">
                  <c:v>-19.5</c:v>
                </c:pt>
                <c:pt idx="125">
                  <c:v>-20.5</c:v>
                </c:pt>
                <c:pt idx="126">
                  <c:v>-20.5</c:v>
                </c:pt>
                <c:pt idx="127">
                  <c:v>-21.25</c:v>
                </c:pt>
                <c:pt idx="128">
                  <c:v>-22.75</c:v>
                </c:pt>
                <c:pt idx="129">
                  <c:v>-22.25</c:v>
                </c:pt>
                <c:pt idx="130">
                  <c:v>-16</c:v>
                </c:pt>
                <c:pt idx="131">
                  <c:v>-14.25</c:v>
                </c:pt>
                <c:pt idx="132">
                  <c:v>-21.25</c:v>
                </c:pt>
                <c:pt idx="133">
                  <c:v>-18.5</c:v>
                </c:pt>
                <c:pt idx="134">
                  <c:v>-20.25</c:v>
                </c:pt>
                <c:pt idx="135">
                  <c:v>-21.75</c:v>
                </c:pt>
                <c:pt idx="136">
                  <c:v>-22.5</c:v>
                </c:pt>
                <c:pt idx="137">
                  <c:v>-22.75</c:v>
                </c:pt>
                <c:pt idx="138">
                  <c:v>-22.5</c:v>
                </c:pt>
                <c:pt idx="139">
                  <c:v>-27</c:v>
                </c:pt>
                <c:pt idx="140">
                  <c:v>-29</c:v>
                </c:pt>
                <c:pt idx="141">
                  <c:v>-31.5</c:v>
                </c:pt>
                <c:pt idx="142">
                  <c:v>-31.25</c:v>
                </c:pt>
                <c:pt idx="144">
                  <c:v>-20</c:v>
                </c:pt>
                <c:pt idx="145">
                  <c:v>-18</c:v>
                </c:pt>
                <c:pt idx="146">
                  <c:v>-18.75</c:v>
                </c:pt>
                <c:pt idx="147">
                  <c:v>-20.25</c:v>
                </c:pt>
                <c:pt idx="148">
                  <c:v>-22.5</c:v>
                </c:pt>
                <c:pt idx="149">
                  <c:v>-24</c:v>
                </c:pt>
                <c:pt idx="150">
                  <c:v>-27</c:v>
                </c:pt>
                <c:pt idx="151">
                  <c:v>-29</c:v>
                </c:pt>
                <c:pt idx="152">
                  <c:v>-30</c:v>
                </c:pt>
                <c:pt idx="153">
                  <c:v>-31</c:v>
                </c:pt>
                <c:pt idx="154">
                  <c:v>-30</c:v>
                </c:pt>
                <c:pt idx="157">
                  <c:v>-33.5</c:v>
                </c:pt>
                <c:pt idx="158">
                  <c:v>-29.5</c:v>
                </c:pt>
                <c:pt idx="159">
                  <c:v>-15.25</c:v>
                </c:pt>
                <c:pt idx="160">
                  <c:v>-10.25</c:v>
                </c:pt>
                <c:pt idx="161">
                  <c:v>-14.25</c:v>
                </c:pt>
                <c:pt idx="162">
                  <c:v>-18</c:v>
                </c:pt>
                <c:pt idx="163">
                  <c:v>-19</c:v>
                </c:pt>
                <c:pt idx="164">
                  <c:v>-19.75</c:v>
                </c:pt>
                <c:pt idx="165">
                  <c:v>-19.75</c:v>
                </c:pt>
                <c:pt idx="166">
                  <c:v>-23</c:v>
                </c:pt>
                <c:pt idx="167">
                  <c:v>-27</c:v>
                </c:pt>
                <c:pt idx="168">
                  <c:v>-29</c:v>
                </c:pt>
                <c:pt idx="169">
                  <c:v>-19.159999999999997</c:v>
                </c:pt>
                <c:pt idx="170">
                  <c:v>-20.480000000000004</c:v>
                </c:pt>
                <c:pt idx="171">
                  <c:v>-19</c:v>
                </c:pt>
                <c:pt idx="172">
                  <c:v>-18.5</c:v>
                </c:pt>
                <c:pt idx="173">
                  <c:v>-19.25</c:v>
                </c:pt>
                <c:pt idx="174">
                  <c:v>-20</c:v>
                </c:pt>
                <c:pt idx="175">
                  <c:v>-18.75</c:v>
                </c:pt>
                <c:pt idx="176">
                  <c:v>-17.75</c:v>
                </c:pt>
                <c:pt idx="177">
                  <c:v>-17</c:v>
                </c:pt>
                <c:pt idx="178">
                  <c:v>-22</c:v>
                </c:pt>
                <c:pt idx="179">
                  <c:v>-21</c:v>
                </c:pt>
                <c:pt idx="180">
                  <c:v>-22.5</c:v>
                </c:pt>
                <c:pt idx="181">
                  <c:v>-21.5</c:v>
                </c:pt>
                <c:pt idx="182">
                  <c:v>-25.75</c:v>
                </c:pt>
                <c:pt idx="184">
                  <c:v>-18.25</c:v>
                </c:pt>
                <c:pt idx="185">
                  <c:v>-12.25</c:v>
                </c:pt>
                <c:pt idx="186">
                  <c:v>-18</c:v>
                </c:pt>
                <c:pt idx="187">
                  <c:v>-20.25</c:v>
                </c:pt>
                <c:pt idx="188">
                  <c:v>-20.5</c:v>
                </c:pt>
                <c:pt idx="189">
                  <c:v>-21.25</c:v>
                </c:pt>
                <c:pt idx="190">
                  <c:v>-24.5</c:v>
                </c:pt>
                <c:pt idx="191">
                  <c:v>-20</c:v>
                </c:pt>
                <c:pt idx="192">
                  <c:v>-13.5</c:v>
                </c:pt>
                <c:pt idx="193">
                  <c:v>-9</c:v>
                </c:pt>
                <c:pt idx="194">
                  <c:v>-9.75</c:v>
                </c:pt>
                <c:pt idx="195">
                  <c:v>0</c:v>
                </c:pt>
                <c:pt idx="196">
                  <c:v>-10.5</c:v>
                </c:pt>
                <c:pt idx="197">
                  <c:v>-11</c:v>
                </c:pt>
                <c:pt idx="198">
                  <c:v>-11.75</c:v>
                </c:pt>
                <c:pt idx="199">
                  <c:v>-16.75</c:v>
                </c:pt>
                <c:pt idx="200">
                  <c:v>-15.5</c:v>
                </c:pt>
                <c:pt idx="201">
                  <c:v>-14</c:v>
                </c:pt>
                <c:pt idx="202">
                  <c:v>-16.5</c:v>
                </c:pt>
                <c:pt idx="203">
                  <c:v>-17.25</c:v>
                </c:pt>
                <c:pt idx="204">
                  <c:v>-19.25</c:v>
                </c:pt>
              </c:numCache>
            </c:numRef>
          </c:val>
          <c:smooth val="0"/>
        </c:ser>
        <c:marker val="1"/>
        <c:axId val="62598082"/>
        <c:axId val="26511827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37279852"/>
        <c:axId val="67083213"/>
      </c:lineChart>
      <c:catAx>
        <c:axId val="62598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511827"/>
        <c:crossesAt val="-35"/>
        <c:auto val="0"/>
        <c:lblOffset val="100"/>
        <c:tickLblSkip val="8"/>
        <c:tickMarkSkip val="4"/>
        <c:noMultiLvlLbl val="0"/>
      </c:catAx>
      <c:valAx>
        <c:axId val="26511827"/>
        <c:scaling>
          <c:orientation val="minMax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98082"/>
        <c:crossesAt val="1"/>
        <c:crossBetween val="midCat"/>
        <c:dispUnits/>
      </c:valAx>
      <c:catAx>
        <c:axId val="37279852"/>
        <c:scaling>
          <c:orientation val="minMax"/>
        </c:scaling>
        <c:axPos val="b"/>
        <c:delete val="1"/>
        <c:majorTickMark val="in"/>
        <c:minorTickMark val="none"/>
        <c:tickLblPos val="nextTo"/>
        <c:crossAx val="67083213"/>
        <c:crosses val="autoZero"/>
        <c:auto val="0"/>
        <c:lblOffset val="100"/>
        <c:noMultiLvlLbl val="0"/>
      </c:catAx>
      <c:valAx>
        <c:axId val="6708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798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C2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Data!$Q$3:$Q$207</c:f>
              <c:numCache>
                <c:ptCount val="205"/>
                <c:pt idx="0">
                  <c:v>-21</c:v>
                </c:pt>
                <c:pt idx="1">
                  <c:v>-24</c:v>
                </c:pt>
                <c:pt idx="2">
                  <c:v>-26</c:v>
                </c:pt>
                <c:pt idx="3">
                  <c:v>-25.5</c:v>
                </c:pt>
                <c:pt idx="4">
                  <c:v>-27</c:v>
                </c:pt>
                <c:pt idx="5">
                  <c:v>-27.5</c:v>
                </c:pt>
                <c:pt idx="6">
                  <c:v>-29.5</c:v>
                </c:pt>
                <c:pt idx="7">
                  <c:v>-30.5</c:v>
                </c:pt>
                <c:pt idx="8">
                  <c:v>-29.25</c:v>
                </c:pt>
                <c:pt idx="9">
                  <c:v>-32.5</c:v>
                </c:pt>
                <c:pt idx="10">
                  <c:v>-32.5</c:v>
                </c:pt>
                <c:pt idx="11">
                  <c:v>-31.5</c:v>
                </c:pt>
                <c:pt idx="12">
                  <c:v>-32.75</c:v>
                </c:pt>
                <c:pt idx="13">
                  <c:v>-33</c:v>
                </c:pt>
                <c:pt idx="14">
                  <c:v>-35.5</c:v>
                </c:pt>
                <c:pt idx="15">
                  <c:v>-35.75</c:v>
                </c:pt>
                <c:pt idx="16">
                  <c:v>-36</c:v>
                </c:pt>
                <c:pt idx="17">
                  <c:v>-36.5</c:v>
                </c:pt>
                <c:pt idx="18">
                  <c:v>-37</c:v>
                </c:pt>
                <c:pt idx="19">
                  <c:v>-38.25</c:v>
                </c:pt>
                <c:pt idx="20">
                  <c:v>-40</c:v>
                </c:pt>
                <c:pt idx="21">
                  <c:v>-37.5</c:v>
                </c:pt>
                <c:pt idx="22">
                  <c:v>-38.75</c:v>
                </c:pt>
                <c:pt idx="23">
                  <c:v>-39.25</c:v>
                </c:pt>
                <c:pt idx="24">
                  <c:v>-35</c:v>
                </c:pt>
                <c:pt idx="25">
                  <c:v>-23.75</c:v>
                </c:pt>
                <c:pt idx="26">
                  <c:v>-26.75</c:v>
                </c:pt>
                <c:pt idx="27">
                  <c:v>-28</c:v>
                </c:pt>
                <c:pt idx="28">
                  <c:v>-28.5</c:v>
                </c:pt>
                <c:pt idx="29">
                  <c:v>-31.5</c:v>
                </c:pt>
                <c:pt idx="30">
                  <c:v>-31.5</c:v>
                </c:pt>
                <c:pt idx="31">
                  <c:v>-34.75</c:v>
                </c:pt>
                <c:pt idx="32">
                  <c:v>-33.75</c:v>
                </c:pt>
                <c:pt idx="33">
                  <c:v>-35.5</c:v>
                </c:pt>
                <c:pt idx="34">
                  <c:v>-36</c:v>
                </c:pt>
                <c:pt idx="35">
                  <c:v>-36</c:v>
                </c:pt>
                <c:pt idx="36">
                  <c:v>-38</c:v>
                </c:pt>
                <c:pt idx="37">
                  <c:v>-37.5</c:v>
                </c:pt>
                <c:pt idx="38">
                  <c:v>-39.75</c:v>
                </c:pt>
                <c:pt idx="39">
                  <c:v>-40.5</c:v>
                </c:pt>
                <c:pt idx="40">
                  <c:v>-3</c:v>
                </c:pt>
                <c:pt idx="41">
                  <c:v>-15.75</c:v>
                </c:pt>
                <c:pt idx="42">
                  <c:v>-28.5</c:v>
                </c:pt>
                <c:pt idx="43">
                  <c:v>-19</c:v>
                </c:pt>
                <c:pt idx="44">
                  <c:v>-18</c:v>
                </c:pt>
                <c:pt idx="45">
                  <c:v>-12.5</c:v>
                </c:pt>
                <c:pt idx="46">
                  <c:v>-11.5</c:v>
                </c:pt>
                <c:pt idx="47">
                  <c:v>-10.75</c:v>
                </c:pt>
                <c:pt idx="48">
                  <c:v>-8.75</c:v>
                </c:pt>
                <c:pt idx="49">
                  <c:v>-12.75</c:v>
                </c:pt>
                <c:pt idx="50">
                  <c:v>-19</c:v>
                </c:pt>
                <c:pt idx="51">
                  <c:v>-11.25</c:v>
                </c:pt>
                <c:pt idx="52">
                  <c:v>-12.75</c:v>
                </c:pt>
                <c:pt idx="53">
                  <c:v>-15.5</c:v>
                </c:pt>
                <c:pt idx="54">
                  <c:v>-19.5</c:v>
                </c:pt>
                <c:pt idx="55">
                  <c:v>-27.25</c:v>
                </c:pt>
                <c:pt idx="56">
                  <c:v>-23</c:v>
                </c:pt>
                <c:pt idx="57">
                  <c:v>-25.75</c:v>
                </c:pt>
                <c:pt idx="58">
                  <c:v>-24.75</c:v>
                </c:pt>
                <c:pt idx="59">
                  <c:v>-29.5</c:v>
                </c:pt>
                <c:pt idx="60">
                  <c:v>-30.25</c:v>
                </c:pt>
                <c:pt idx="61">
                  <c:v>-31</c:v>
                </c:pt>
                <c:pt idx="62">
                  <c:v>-31.5</c:v>
                </c:pt>
                <c:pt idx="63">
                  <c:v>-31.5</c:v>
                </c:pt>
                <c:pt idx="64">
                  <c:v>-31.75</c:v>
                </c:pt>
                <c:pt idx="65">
                  <c:v>-33.5</c:v>
                </c:pt>
                <c:pt idx="66">
                  <c:v>-33</c:v>
                </c:pt>
                <c:pt idx="67">
                  <c:v>-32.5</c:v>
                </c:pt>
                <c:pt idx="68">
                  <c:v>-31</c:v>
                </c:pt>
                <c:pt idx="69">
                  <c:v>-28.75</c:v>
                </c:pt>
                <c:pt idx="70">
                  <c:v>-12</c:v>
                </c:pt>
                <c:pt idx="71">
                  <c:v>-10.5</c:v>
                </c:pt>
                <c:pt idx="72">
                  <c:v>-9.75</c:v>
                </c:pt>
                <c:pt idx="73">
                  <c:v>-11</c:v>
                </c:pt>
                <c:pt idx="74">
                  <c:v>-15</c:v>
                </c:pt>
                <c:pt idx="75">
                  <c:v>-19.5</c:v>
                </c:pt>
                <c:pt idx="76">
                  <c:v>-22.75</c:v>
                </c:pt>
                <c:pt idx="77">
                  <c:v>-27.5</c:v>
                </c:pt>
                <c:pt idx="78">
                  <c:v>-28.5</c:v>
                </c:pt>
                <c:pt idx="79">
                  <c:v>-32.25</c:v>
                </c:pt>
                <c:pt idx="80">
                  <c:v>-34.25</c:v>
                </c:pt>
                <c:pt idx="81">
                  <c:v>-33.5</c:v>
                </c:pt>
                <c:pt idx="82">
                  <c:v>-29</c:v>
                </c:pt>
                <c:pt idx="83">
                  <c:v>-25</c:v>
                </c:pt>
                <c:pt idx="84">
                  <c:v>-22</c:v>
                </c:pt>
                <c:pt idx="85">
                  <c:v>-25.5</c:v>
                </c:pt>
                <c:pt idx="86">
                  <c:v>-21.75</c:v>
                </c:pt>
                <c:pt idx="87">
                  <c:v>-18</c:v>
                </c:pt>
                <c:pt idx="88">
                  <c:v>-15.25</c:v>
                </c:pt>
                <c:pt idx="89">
                  <c:v>-18</c:v>
                </c:pt>
                <c:pt idx="90">
                  <c:v>-15</c:v>
                </c:pt>
                <c:pt idx="91">
                  <c:v>-14.5</c:v>
                </c:pt>
                <c:pt idx="92">
                  <c:v>-18</c:v>
                </c:pt>
                <c:pt idx="94">
                  <c:v>-18</c:v>
                </c:pt>
                <c:pt idx="95">
                  <c:v>-23.5</c:v>
                </c:pt>
                <c:pt idx="96">
                  <c:v>-24.625</c:v>
                </c:pt>
                <c:pt idx="97">
                  <c:v>-25</c:v>
                </c:pt>
                <c:pt idx="98">
                  <c:v>-27</c:v>
                </c:pt>
                <c:pt idx="99">
                  <c:v>-28.5</c:v>
                </c:pt>
                <c:pt idx="100">
                  <c:v>-29.5</c:v>
                </c:pt>
                <c:pt idx="101">
                  <c:v>-30.75</c:v>
                </c:pt>
                <c:pt idx="102">
                  <c:v>-31.5</c:v>
                </c:pt>
                <c:pt idx="103">
                  <c:v>-32.5</c:v>
                </c:pt>
                <c:pt idx="104">
                  <c:v>-34</c:v>
                </c:pt>
                <c:pt idx="105">
                  <c:v>-33</c:v>
                </c:pt>
                <c:pt idx="106">
                  <c:v>-35.25</c:v>
                </c:pt>
                <c:pt idx="107">
                  <c:v>-34.75</c:v>
                </c:pt>
                <c:pt idx="108">
                  <c:v>-35.5</c:v>
                </c:pt>
                <c:pt idx="109">
                  <c:v>-29.5</c:v>
                </c:pt>
                <c:pt idx="110">
                  <c:v>-25</c:v>
                </c:pt>
                <c:pt idx="111">
                  <c:v>-22.5</c:v>
                </c:pt>
                <c:pt idx="112">
                  <c:v>-23</c:v>
                </c:pt>
                <c:pt idx="113">
                  <c:v>-25</c:v>
                </c:pt>
                <c:pt idx="114">
                  <c:v>-24.5</c:v>
                </c:pt>
                <c:pt idx="115">
                  <c:v>-24</c:v>
                </c:pt>
                <c:pt idx="116">
                  <c:v>-27.25</c:v>
                </c:pt>
                <c:pt idx="117">
                  <c:v>-24.5</c:v>
                </c:pt>
                <c:pt idx="118">
                  <c:v>-26.5</c:v>
                </c:pt>
                <c:pt idx="119">
                  <c:v>-27</c:v>
                </c:pt>
                <c:pt idx="120">
                  <c:v>-29.5</c:v>
                </c:pt>
                <c:pt idx="121">
                  <c:v>-29.75</c:v>
                </c:pt>
                <c:pt idx="122">
                  <c:v>-30.75</c:v>
                </c:pt>
                <c:pt idx="123">
                  <c:v>-31</c:v>
                </c:pt>
                <c:pt idx="124">
                  <c:v>-31.75</c:v>
                </c:pt>
                <c:pt idx="125">
                  <c:v>-31.5</c:v>
                </c:pt>
                <c:pt idx="126">
                  <c:v>-35.5</c:v>
                </c:pt>
                <c:pt idx="127">
                  <c:v>-34.75</c:v>
                </c:pt>
                <c:pt idx="128">
                  <c:v>-37.25</c:v>
                </c:pt>
                <c:pt idx="129">
                  <c:v>-40</c:v>
                </c:pt>
                <c:pt idx="130">
                  <c:v>-28</c:v>
                </c:pt>
                <c:pt idx="131">
                  <c:v>-22.5</c:v>
                </c:pt>
                <c:pt idx="132">
                  <c:v>-34</c:v>
                </c:pt>
                <c:pt idx="133">
                  <c:v>-31.5</c:v>
                </c:pt>
                <c:pt idx="134">
                  <c:v>-33</c:v>
                </c:pt>
                <c:pt idx="135">
                  <c:v>-35.5</c:v>
                </c:pt>
                <c:pt idx="136">
                  <c:v>-37</c:v>
                </c:pt>
                <c:pt idx="137">
                  <c:v>-37.5</c:v>
                </c:pt>
                <c:pt idx="138">
                  <c:v>-37.75</c:v>
                </c:pt>
                <c:pt idx="144">
                  <c:v>-41.75</c:v>
                </c:pt>
                <c:pt idx="145">
                  <c:v>-32.5</c:v>
                </c:pt>
                <c:pt idx="146">
                  <c:v>-33.75</c:v>
                </c:pt>
                <c:pt idx="147">
                  <c:v>-38</c:v>
                </c:pt>
                <c:pt idx="148">
                  <c:v>-42.25</c:v>
                </c:pt>
                <c:pt idx="149">
                  <c:v>-45</c:v>
                </c:pt>
                <c:pt idx="159">
                  <c:v>-30.5</c:v>
                </c:pt>
                <c:pt idx="160">
                  <c:v>-12</c:v>
                </c:pt>
                <c:pt idx="161">
                  <c:v>-25.5</c:v>
                </c:pt>
                <c:pt idx="162">
                  <c:v>-31</c:v>
                </c:pt>
                <c:pt idx="163">
                  <c:v>-34.5</c:v>
                </c:pt>
                <c:pt idx="164">
                  <c:v>-35.25</c:v>
                </c:pt>
                <c:pt idx="165">
                  <c:v>-35</c:v>
                </c:pt>
                <c:pt idx="166">
                  <c:v>-45.75</c:v>
                </c:pt>
                <c:pt idx="169">
                  <c:v>-41.1</c:v>
                </c:pt>
                <c:pt idx="170">
                  <c:v>-42.17999999999999</c:v>
                </c:pt>
                <c:pt idx="171">
                  <c:v>-39.75</c:v>
                </c:pt>
                <c:pt idx="172">
                  <c:v>-37.75</c:v>
                </c:pt>
                <c:pt idx="173">
                  <c:v>-38.75</c:v>
                </c:pt>
                <c:pt idx="174">
                  <c:v>-40</c:v>
                </c:pt>
                <c:pt idx="175">
                  <c:v>-36.75</c:v>
                </c:pt>
                <c:pt idx="176">
                  <c:v>-35.75</c:v>
                </c:pt>
                <c:pt idx="177">
                  <c:v>-34.25</c:v>
                </c:pt>
                <c:pt idx="178">
                  <c:v>-41</c:v>
                </c:pt>
                <c:pt idx="179">
                  <c:v>-41.5</c:v>
                </c:pt>
                <c:pt idx="180">
                  <c:v>-43.25</c:v>
                </c:pt>
                <c:pt idx="181">
                  <c:v>-42</c:v>
                </c:pt>
                <c:pt idx="184">
                  <c:v>-43.5</c:v>
                </c:pt>
                <c:pt idx="185">
                  <c:v>-29.75</c:v>
                </c:pt>
                <c:pt idx="186">
                  <c:v>-38.75</c:v>
                </c:pt>
                <c:pt idx="187">
                  <c:v>-40.75</c:v>
                </c:pt>
                <c:pt idx="189">
                  <c:v>-43.25</c:v>
                </c:pt>
                <c:pt idx="191">
                  <c:v>-37.5</c:v>
                </c:pt>
                <c:pt idx="192">
                  <c:v>-30</c:v>
                </c:pt>
                <c:pt idx="193">
                  <c:v>-23</c:v>
                </c:pt>
                <c:pt idx="194">
                  <c:v>-26.75</c:v>
                </c:pt>
                <c:pt idx="195">
                  <c:v>-23</c:v>
                </c:pt>
                <c:pt idx="196">
                  <c:v>-27</c:v>
                </c:pt>
                <c:pt idx="197">
                  <c:v>-28</c:v>
                </c:pt>
                <c:pt idx="198">
                  <c:v>-28.75</c:v>
                </c:pt>
                <c:pt idx="199">
                  <c:v>-32.5</c:v>
                </c:pt>
                <c:pt idx="200">
                  <c:v>-32.25</c:v>
                </c:pt>
                <c:pt idx="201">
                  <c:v>-30.5</c:v>
                </c:pt>
                <c:pt idx="202">
                  <c:v>-32.75</c:v>
                </c:pt>
                <c:pt idx="203">
                  <c:v>-34.25</c:v>
                </c:pt>
                <c:pt idx="204">
                  <c:v>-39.75</c:v>
                </c:pt>
              </c:numCache>
            </c:numRef>
          </c:val>
          <c:smooth val="0"/>
        </c:ser>
        <c:marker val="1"/>
        <c:axId val="66878006"/>
        <c:axId val="65031143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marker val="1"/>
        <c:axId val="48409376"/>
        <c:axId val="33031201"/>
      </c:lineChart>
      <c:catAx>
        <c:axId val="6687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031143"/>
        <c:crossesAt val="-50"/>
        <c:auto val="0"/>
        <c:lblOffset val="100"/>
        <c:tickLblSkip val="8"/>
        <c:tickMarkSkip val="4"/>
        <c:noMultiLvlLbl val="0"/>
      </c:catAx>
      <c:valAx>
        <c:axId val="6503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878006"/>
        <c:crossesAt val="1"/>
        <c:crossBetween val="midCat"/>
        <c:dispUnits/>
      </c:valAx>
      <c:catAx>
        <c:axId val="48409376"/>
        <c:scaling>
          <c:orientation val="minMax"/>
        </c:scaling>
        <c:axPos val="b"/>
        <c:delete val="1"/>
        <c:majorTickMark val="in"/>
        <c:minorTickMark val="none"/>
        <c:tickLblPos val="nextTo"/>
        <c:crossAx val="33031201"/>
        <c:crosses val="autoZero"/>
        <c:auto val="0"/>
        <c:lblOffset val="100"/>
        <c:noMultiLvlLbl val="0"/>
      </c:catAx>
      <c:valAx>
        <c:axId val="3303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0937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7"/>
          <c:w val="0.703"/>
          <c:h val="0.8335"/>
        </c:manualLayout>
      </c:layout>
      <c:lineChart>
        <c:grouping val="standard"/>
        <c:varyColors val="0"/>
        <c:ser>
          <c:idx val="0"/>
          <c:order val="0"/>
          <c:tx>
            <c:v>C3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Data!$S$3:$S$207</c:f>
              <c:numCache>
                <c:ptCount val="205"/>
                <c:pt idx="0">
                  <c:v>-12.5</c:v>
                </c:pt>
                <c:pt idx="1">
                  <c:v>-16</c:v>
                </c:pt>
                <c:pt idx="2">
                  <c:v>-18.5</c:v>
                </c:pt>
                <c:pt idx="3">
                  <c:v>-18.5</c:v>
                </c:pt>
                <c:pt idx="4">
                  <c:v>-20</c:v>
                </c:pt>
                <c:pt idx="5">
                  <c:v>-20</c:v>
                </c:pt>
                <c:pt idx="6">
                  <c:v>-22</c:v>
                </c:pt>
                <c:pt idx="7">
                  <c:v>-23.5</c:v>
                </c:pt>
                <c:pt idx="8">
                  <c:v>-21.5</c:v>
                </c:pt>
                <c:pt idx="9">
                  <c:v>-24</c:v>
                </c:pt>
                <c:pt idx="10">
                  <c:v>-23</c:v>
                </c:pt>
                <c:pt idx="12">
                  <c:v>-24</c:v>
                </c:pt>
                <c:pt idx="13">
                  <c:v>-24.5</c:v>
                </c:pt>
                <c:pt idx="14">
                  <c:v>-27</c:v>
                </c:pt>
                <c:pt idx="15">
                  <c:v>-27.5</c:v>
                </c:pt>
                <c:pt idx="16">
                  <c:v>-28</c:v>
                </c:pt>
                <c:pt idx="17">
                  <c:v>-28.75</c:v>
                </c:pt>
                <c:pt idx="18">
                  <c:v>-29.25</c:v>
                </c:pt>
                <c:pt idx="19">
                  <c:v>-31</c:v>
                </c:pt>
                <c:pt idx="20">
                  <c:v>-33</c:v>
                </c:pt>
                <c:pt idx="21">
                  <c:v>-29.75</c:v>
                </c:pt>
                <c:pt idx="22">
                  <c:v>-30.75</c:v>
                </c:pt>
                <c:pt idx="23">
                  <c:v>-32</c:v>
                </c:pt>
                <c:pt idx="24">
                  <c:v>-31.75</c:v>
                </c:pt>
                <c:pt idx="25">
                  <c:v>-14.75</c:v>
                </c:pt>
                <c:pt idx="26">
                  <c:v>-18.25</c:v>
                </c:pt>
                <c:pt idx="27">
                  <c:v>-19.5</c:v>
                </c:pt>
                <c:pt idx="28">
                  <c:v>-20</c:v>
                </c:pt>
                <c:pt idx="29">
                  <c:v>-23</c:v>
                </c:pt>
                <c:pt idx="30">
                  <c:v>-23.5</c:v>
                </c:pt>
                <c:pt idx="31">
                  <c:v>-27</c:v>
                </c:pt>
                <c:pt idx="32">
                  <c:v>-25.75</c:v>
                </c:pt>
                <c:pt idx="33">
                  <c:v>-24.25</c:v>
                </c:pt>
                <c:pt idx="34">
                  <c:v>-27.5</c:v>
                </c:pt>
                <c:pt idx="35">
                  <c:v>-29</c:v>
                </c:pt>
                <c:pt idx="36">
                  <c:v>-31.5</c:v>
                </c:pt>
                <c:pt idx="38">
                  <c:v>-32.5</c:v>
                </c:pt>
                <c:pt idx="39">
                  <c:v>-33.25</c:v>
                </c:pt>
                <c:pt idx="40">
                  <c:v>14.5</c:v>
                </c:pt>
                <c:pt idx="41">
                  <c:v>-13</c:v>
                </c:pt>
                <c:pt idx="42">
                  <c:v>-21</c:v>
                </c:pt>
                <c:pt idx="43">
                  <c:v>-14.5</c:v>
                </c:pt>
                <c:pt idx="44">
                  <c:v>-14.5</c:v>
                </c:pt>
                <c:pt idx="45">
                  <c:v>-9.5</c:v>
                </c:pt>
                <c:pt idx="46">
                  <c:v>-9</c:v>
                </c:pt>
                <c:pt idx="47">
                  <c:v>-8.5</c:v>
                </c:pt>
                <c:pt idx="48">
                  <c:v>-4.75</c:v>
                </c:pt>
                <c:pt idx="49">
                  <c:v>-10.5</c:v>
                </c:pt>
                <c:pt idx="50">
                  <c:v>-14.5</c:v>
                </c:pt>
                <c:pt idx="51">
                  <c:v>-8.75</c:v>
                </c:pt>
                <c:pt idx="52">
                  <c:v>-9.75</c:v>
                </c:pt>
                <c:pt idx="53">
                  <c:v>-12.5</c:v>
                </c:pt>
                <c:pt idx="54">
                  <c:v>-14.75</c:v>
                </c:pt>
                <c:pt idx="55">
                  <c:v>-19.5</c:v>
                </c:pt>
                <c:pt idx="56">
                  <c:v>-16.25</c:v>
                </c:pt>
                <c:pt idx="57">
                  <c:v>-18.75</c:v>
                </c:pt>
                <c:pt idx="58">
                  <c:v>-17.75</c:v>
                </c:pt>
                <c:pt idx="59">
                  <c:v>-22.75</c:v>
                </c:pt>
                <c:pt idx="60">
                  <c:v>-23.25</c:v>
                </c:pt>
                <c:pt idx="61">
                  <c:v>-24.5</c:v>
                </c:pt>
                <c:pt idx="62">
                  <c:v>-24.75</c:v>
                </c:pt>
                <c:pt idx="63">
                  <c:v>-24.75</c:v>
                </c:pt>
                <c:pt idx="64">
                  <c:v>-25</c:v>
                </c:pt>
                <c:pt idx="65">
                  <c:v>-25.5</c:v>
                </c:pt>
                <c:pt idx="66">
                  <c:v>-26.25</c:v>
                </c:pt>
                <c:pt idx="67">
                  <c:v>-25.5</c:v>
                </c:pt>
                <c:pt idx="68">
                  <c:v>-24.75</c:v>
                </c:pt>
                <c:pt idx="69">
                  <c:v>-22</c:v>
                </c:pt>
                <c:pt idx="70">
                  <c:v>-10.75</c:v>
                </c:pt>
                <c:pt idx="71">
                  <c:v>-9.75</c:v>
                </c:pt>
                <c:pt idx="72">
                  <c:v>-9.125</c:v>
                </c:pt>
                <c:pt idx="73">
                  <c:v>-10.25</c:v>
                </c:pt>
                <c:pt idx="74">
                  <c:v>-13</c:v>
                </c:pt>
                <c:pt idx="75">
                  <c:v>-11.75</c:v>
                </c:pt>
                <c:pt idx="76">
                  <c:v>-16.25</c:v>
                </c:pt>
                <c:pt idx="77">
                  <c:v>-20.5</c:v>
                </c:pt>
                <c:pt idx="78">
                  <c:v>-21</c:v>
                </c:pt>
                <c:pt idx="79">
                  <c:v>-25.125</c:v>
                </c:pt>
                <c:pt idx="80">
                  <c:v>-26.25</c:v>
                </c:pt>
                <c:pt idx="81">
                  <c:v>-26.5</c:v>
                </c:pt>
                <c:pt idx="82">
                  <c:v>-22.25</c:v>
                </c:pt>
                <c:pt idx="83">
                  <c:v>-19</c:v>
                </c:pt>
                <c:pt idx="84">
                  <c:v>-16.25</c:v>
                </c:pt>
                <c:pt idx="85">
                  <c:v>-18.5</c:v>
                </c:pt>
                <c:pt idx="86">
                  <c:v>-15.75</c:v>
                </c:pt>
                <c:pt idx="87">
                  <c:v>-14.5</c:v>
                </c:pt>
                <c:pt idx="88">
                  <c:v>-13.25</c:v>
                </c:pt>
                <c:pt idx="89">
                  <c:v>-14.5</c:v>
                </c:pt>
                <c:pt idx="90">
                  <c:v>-13</c:v>
                </c:pt>
                <c:pt idx="91">
                  <c:v>-13</c:v>
                </c:pt>
                <c:pt idx="92">
                  <c:v>-14.25</c:v>
                </c:pt>
                <c:pt idx="94">
                  <c:v>-14.25</c:v>
                </c:pt>
                <c:pt idx="95">
                  <c:v>-16.75</c:v>
                </c:pt>
                <c:pt idx="96">
                  <c:v>-17.75</c:v>
                </c:pt>
                <c:pt idx="97">
                  <c:v>-18.5</c:v>
                </c:pt>
                <c:pt idx="98">
                  <c:v>-20</c:v>
                </c:pt>
                <c:pt idx="99">
                  <c:v>-22</c:v>
                </c:pt>
                <c:pt idx="100">
                  <c:v>-23</c:v>
                </c:pt>
                <c:pt idx="101">
                  <c:v>-24.125</c:v>
                </c:pt>
                <c:pt idx="102">
                  <c:v>-25</c:v>
                </c:pt>
                <c:pt idx="103">
                  <c:v>-25.75</c:v>
                </c:pt>
                <c:pt idx="104">
                  <c:v>-27.25</c:v>
                </c:pt>
                <c:pt idx="105">
                  <c:v>-26</c:v>
                </c:pt>
                <c:pt idx="106">
                  <c:v>-28.25</c:v>
                </c:pt>
                <c:pt idx="107">
                  <c:v>-27.75</c:v>
                </c:pt>
                <c:pt idx="108">
                  <c:v>-28.5</c:v>
                </c:pt>
                <c:pt idx="109">
                  <c:v>-23</c:v>
                </c:pt>
                <c:pt idx="110">
                  <c:v>-18.75</c:v>
                </c:pt>
                <c:pt idx="111">
                  <c:v>-16.75</c:v>
                </c:pt>
                <c:pt idx="112">
                  <c:v>-17.25</c:v>
                </c:pt>
                <c:pt idx="113">
                  <c:v>-18.5</c:v>
                </c:pt>
                <c:pt idx="114">
                  <c:v>-18</c:v>
                </c:pt>
                <c:pt idx="115">
                  <c:v>-17.25</c:v>
                </c:pt>
                <c:pt idx="116">
                  <c:v>-20.25</c:v>
                </c:pt>
                <c:pt idx="117">
                  <c:v>-18</c:v>
                </c:pt>
                <c:pt idx="118">
                  <c:v>-19.5</c:v>
                </c:pt>
                <c:pt idx="119">
                  <c:v>-21.5</c:v>
                </c:pt>
                <c:pt idx="120">
                  <c:v>-22</c:v>
                </c:pt>
                <c:pt idx="121">
                  <c:v>-23.25</c:v>
                </c:pt>
                <c:pt idx="122">
                  <c:v>-24</c:v>
                </c:pt>
                <c:pt idx="123">
                  <c:v>-24.25</c:v>
                </c:pt>
                <c:pt idx="124">
                  <c:v>-24.5</c:v>
                </c:pt>
                <c:pt idx="125">
                  <c:v>-24.75</c:v>
                </c:pt>
                <c:pt idx="126">
                  <c:v>-26</c:v>
                </c:pt>
                <c:pt idx="127">
                  <c:v>-27</c:v>
                </c:pt>
                <c:pt idx="128">
                  <c:v>-29.5</c:v>
                </c:pt>
                <c:pt idx="129">
                  <c:v>-34</c:v>
                </c:pt>
                <c:pt idx="130">
                  <c:v>-21.5</c:v>
                </c:pt>
                <c:pt idx="131">
                  <c:v>-17.25</c:v>
                </c:pt>
                <c:pt idx="132">
                  <c:v>-27.25</c:v>
                </c:pt>
                <c:pt idx="133">
                  <c:v>-24.5</c:v>
                </c:pt>
                <c:pt idx="134">
                  <c:v>-26.75</c:v>
                </c:pt>
                <c:pt idx="135">
                  <c:v>-28.25</c:v>
                </c:pt>
                <c:pt idx="136">
                  <c:v>-29.25</c:v>
                </c:pt>
                <c:pt idx="137">
                  <c:v>-30.25</c:v>
                </c:pt>
                <c:pt idx="138">
                  <c:v>-30.25</c:v>
                </c:pt>
                <c:pt idx="139">
                  <c:v>-44.25</c:v>
                </c:pt>
                <c:pt idx="140">
                  <c:v>-50</c:v>
                </c:pt>
                <c:pt idx="141">
                  <c:v>-57.25</c:v>
                </c:pt>
                <c:pt idx="142">
                  <c:v>-60</c:v>
                </c:pt>
                <c:pt idx="144">
                  <c:v>-37.25</c:v>
                </c:pt>
                <c:pt idx="145">
                  <c:v>-25.5</c:v>
                </c:pt>
                <c:pt idx="146">
                  <c:v>-27</c:v>
                </c:pt>
                <c:pt idx="147">
                  <c:v>-31.5</c:v>
                </c:pt>
                <c:pt idx="148">
                  <c:v>-36</c:v>
                </c:pt>
                <c:pt idx="149">
                  <c:v>-38.5</c:v>
                </c:pt>
                <c:pt idx="150">
                  <c:v>-44</c:v>
                </c:pt>
                <c:pt idx="151">
                  <c:v>-49.25</c:v>
                </c:pt>
                <c:pt idx="152">
                  <c:v>-54.5</c:v>
                </c:pt>
                <c:pt idx="153">
                  <c:v>-58.25</c:v>
                </c:pt>
                <c:pt idx="154">
                  <c:v>-60.5</c:v>
                </c:pt>
                <c:pt idx="159">
                  <c:v>-25.25</c:v>
                </c:pt>
                <c:pt idx="160">
                  <c:v>-12.5</c:v>
                </c:pt>
                <c:pt idx="161">
                  <c:v>-20.75</c:v>
                </c:pt>
                <c:pt idx="162">
                  <c:v>-26.25</c:v>
                </c:pt>
                <c:pt idx="163">
                  <c:v>-28.25</c:v>
                </c:pt>
                <c:pt idx="164">
                  <c:v>-28.5</c:v>
                </c:pt>
                <c:pt idx="165">
                  <c:v>-28.5</c:v>
                </c:pt>
                <c:pt idx="166">
                  <c:v>-39.5</c:v>
                </c:pt>
                <c:pt idx="167">
                  <c:v>-51.25</c:v>
                </c:pt>
                <c:pt idx="168">
                  <c:v>-57.25</c:v>
                </c:pt>
                <c:pt idx="169">
                  <c:v>-36.32</c:v>
                </c:pt>
                <c:pt idx="170">
                  <c:v>-38.36</c:v>
                </c:pt>
                <c:pt idx="171">
                  <c:v>-35.25</c:v>
                </c:pt>
                <c:pt idx="172">
                  <c:v>-33.5</c:v>
                </c:pt>
                <c:pt idx="173">
                  <c:v>-34.25</c:v>
                </c:pt>
                <c:pt idx="174">
                  <c:v>-35.5</c:v>
                </c:pt>
                <c:pt idx="175">
                  <c:v>-31.75</c:v>
                </c:pt>
                <c:pt idx="176">
                  <c:v>-30.5</c:v>
                </c:pt>
                <c:pt idx="177">
                  <c:v>-29</c:v>
                </c:pt>
                <c:pt idx="178">
                  <c:v>-36.5</c:v>
                </c:pt>
                <c:pt idx="179">
                  <c:v>-36.5</c:v>
                </c:pt>
                <c:pt idx="180">
                  <c:v>-38.75</c:v>
                </c:pt>
                <c:pt idx="181">
                  <c:v>-40</c:v>
                </c:pt>
                <c:pt idx="182">
                  <c:v>-44</c:v>
                </c:pt>
                <c:pt idx="183">
                  <c:v>-45</c:v>
                </c:pt>
                <c:pt idx="184">
                  <c:v>-41.75</c:v>
                </c:pt>
                <c:pt idx="185">
                  <c:v>-25.75</c:v>
                </c:pt>
                <c:pt idx="186">
                  <c:v>-34.25</c:v>
                </c:pt>
                <c:pt idx="187">
                  <c:v>-36.75</c:v>
                </c:pt>
                <c:pt idx="188">
                  <c:v>-37</c:v>
                </c:pt>
                <c:pt idx="189">
                  <c:v>-39.25</c:v>
                </c:pt>
                <c:pt idx="191">
                  <c:v>-32.5</c:v>
                </c:pt>
                <c:pt idx="192">
                  <c:v>-25.5</c:v>
                </c:pt>
                <c:pt idx="193">
                  <c:v>-18.25</c:v>
                </c:pt>
                <c:pt idx="194">
                  <c:v>-23</c:v>
                </c:pt>
                <c:pt idx="195">
                  <c:v>-19.25</c:v>
                </c:pt>
                <c:pt idx="196">
                  <c:v>-22.75</c:v>
                </c:pt>
                <c:pt idx="197">
                  <c:v>-24</c:v>
                </c:pt>
                <c:pt idx="198">
                  <c:v>-24.75</c:v>
                </c:pt>
                <c:pt idx="199">
                  <c:v>-28</c:v>
                </c:pt>
                <c:pt idx="200">
                  <c:v>-27.25</c:v>
                </c:pt>
                <c:pt idx="201">
                  <c:v>-26.25</c:v>
                </c:pt>
                <c:pt idx="202">
                  <c:v>-28.25</c:v>
                </c:pt>
                <c:pt idx="203">
                  <c:v>-29.5</c:v>
                </c:pt>
                <c:pt idx="204">
                  <c:v>-34.75</c:v>
                </c:pt>
              </c:numCache>
            </c:numRef>
          </c:val>
          <c:smooth val="0"/>
        </c:ser>
        <c:axId val="28845354"/>
        <c:axId val="58281595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9"/>
            <c:spPr>
              <a:ln w="12700">
                <a:solidFill>
                  <a:srgbClr val="0000FF"/>
                </a:solidFill>
              </a:ln>
            </c:spPr>
            <c:marker>
              <c:symbol val="diamond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axId val="54772308"/>
        <c:axId val="23188725"/>
      </c:lineChart>
      <c:catAx>
        <c:axId val="2884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281595"/>
        <c:crossesAt val="-70"/>
        <c:auto val="0"/>
        <c:lblOffset val="100"/>
        <c:tickLblSkip val="8"/>
        <c:tickMarkSkip val="4"/>
        <c:noMultiLvlLbl val="0"/>
      </c:catAx>
      <c:valAx>
        <c:axId val="58281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5354"/>
        <c:crossesAt val="1"/>
        <c:crossBetween val="midCat"/>
        <c:dispUnits/>
      </c:valAx>
      <c:catAx>
        <c:axId val="54772308"/>
        <c:scaling>
          <c:orientation val="minMax"/>
        </c:scaling>
        <c:axPos val="b"/>
        <c:delete val="1"/>
        <c:majorTickMark val="in"/>
        <c:minorTickMark val="none"/>
        <c:tickLblPos val="nextTo"/>
        <c:crossAx val="23188725"/>
        <c:crosses val="autoZero"/>
        <c:auto val="0"/>
        <c:lblOffset val="100"/>
        <c:noMultiLvlLbl val="0"/>
      </c:catAx>
      <c:valAx>
        <c:axId val="231887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7723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255"/>
          <c:h val="0.8335"/>
        </c:manualLayout>
      </c:layout>
      <c:lineChart>
        <c:grouping val="standard"/>
        <c:varyColors val="0"/>
        <c:ser>
          <c:idx val="0"/>
          <c:order val="0"/>
          <c:tx>
            <c:v>C4 Piezometer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Data!$U$3:$U$207</c:f>
              <c:numCache>
                <c:ptCount val="205"/>
                <c:pt idx="0">
                  <c:v>-47.5</c:v>
                </c:pt>
                <c:pt idx="1">
                  <c:v>-50.5</c:v>
                </c:pt>
                <c:pt idx="2">
                  <c:v>-53</c:v>
                </c:pt>
                <c:pt idx="3">
                  <c:v>-53</c:v>
                </c:pt>
                <c:pt idx="4">
                  <c:v>-54.75</c:v>
                </c:pt>
                <c:pt idx="5">
                  <c:v>-54.5</c:v>
                </c:pt>
                <c:pt idx="6">
                  <c:v>-57</c:v>
                </c:pt>
                <c:pt idx="7">
                  <c:v>-57.5</c:v>
                </c:pt>
                <c:pt idx="8">
                  <c:v>-56</c:v>
                </c:pt>
                <c:pt idx="9">
                  <c:v>-58</c:v>
                </c:pt>
                <c:pt idx="10">
                  <c:v>-58</c:v>
                </c:pt>
                <c:pt idx="11">
                  <c:v>-57.25</c:v>
                </c:pt>
                <c:pt idx="12">
                  <c:v>-58.5</c:v>
                </c:pt>
                <c:pt idx="13">
                  <c:v>-59</c:v>
                </c:pt>
                <c:pt idx="14">
                  <c:v>-61.5</c:v>
                </c:pt>
                <c:pt idx="15">
                  <c:v>-62</c:v>
                </c:pt>
                <c:pt idx="16">
                  <c:v>-62.5</c:v>
                </c:pt>
                <c:pt idx="17">
                  <c:v>-63.5</c:v>
                </c:pt>
                <c:pt idx="18">
                  <c:v>-64</c:v>
                </c:pt>
                <c:pt idx="19">
                  <c:v>-65.75</c:v>
                </c:pt>
                <c:pt idx="20">
                  <c:v>-68</c:v>
                </c:pt>
                <c:pt idx="21">
                  <c:v>-65.5</c:v>
                </c:pt>
                <c:pt idx="22">
                  <c:v>-66</c:v>
                </c:pt>
                <c:pt idx="23">
                  <c:v>-67.25</c:v>
                </c:pt>
                <c:pt idx="24">
                  <c:v>-66.5</c:v>
                </c:pt>
                <c:pt idx="25">
                  <c:v>-48</c:v>
                </c:pt>
                <c:pt idx="26">
                  <c:v>-50.75</c:v>
                </c:pt>
                <c:pt idx="27">
                  <c:v>-52.25</c:v>
                </c:pt>
                <c:pt idx="28">
                  <c:v>-52.5</c:v>
                </c:pt>
                <c:pt idx="29">
                  <c:v>-55.75</c:v>
                </c:pt>
                <c:pt idx="30">
                  <c:v>-56.25</c:v>
                </c:pt>
                <c:pt idx="31">
                  <c:v>-59.5</c:v>
                </c:pt>
                <c:pt idx="32">
                  <c:v>-58.75</c:v>
                </c:pt>
                <c:pt idx="33">
                  <c:v>-60.25</c:v>
                </c:pt>
                <c:pt idx="34">
                  <c:v>-61</c:v>
                </c:pt>
                <c:pt idx="35">
                  <c:v>-62.5</c:v>
                </c:pt>
                <c:pt idx="36">
                  <c:v>-64.5</c:v>
                </c:pt>
                <c:pt idx="37">
                  <c:v>-64.25</c:v>
                </c:pt>
                <c:pt idx="38">
                  <c:v>-67</c:v>
                </c:pt>
                <c:pt idx="41">
                  <c:v>-46</c:v>
                </c:pt>
                <c:pt idx="42">
                  <c:v>-55</c:v>
                </c:pt>
                <c:pt idx="43">
                  <c:v>-49</c:v>
                </c:pt>
                <c:pt idx="44">
                  <c:v>-47.7</c:v>
                </c:pt>
                <c:pt idx="45">
                  <c:v>-41.75</c:v>
                </c:pt>
                <c:pt idx="46">
                  <c:v>-41</c:v>
                </c:pt>
                <c:pt idx="47">
                  <c:v>-40.5</c:v>
                </c:pt>
                <c:pt idx="48">
                  <c:v>-39</c:v>
                </c:pt>
                <c:pt idx="49">
                  <c:v>-41.5</c:v>
                </c:pt>
                <c:pt idx="50">
                  <c:v>-45.75</c:v>
                </c:pt>
                <c:pt idx="51">
                  <c:v>-40.5</c:v>
                </c:pt>
                <c:pt idx="52">
                  <c:v>-39.75</c:v>
                </c:pt>
                <c:pt idx="53">
                  <c:v>-42.75</c:v>
                </c:pt>
                <c:pt idx="54">
                  <c:v>-44.5</c:v>
                </c:pt>
                <c:pt idx="55">
                  <c:v>-50.25</c:v>
                </c:pt>
                <c:pt idx="56">
                  <c:v>-47</c:v>
                </c:pt>
                <c:pt idx="57">
                  <c:v>-49</c:v>
                </c:pt>
                <c:pt idx="58">
                  <c:v>-48.25</c:v>
                </c:pt>
                <c:pt idx="59">
                  <c:v>-53.25</c:v>
                </c:pt>
                <c:pt idx="60">
                  <c:v>-54.25</c:v>
                </c:pt>
                <c:pt idx="61">
                  <c:v>-55</c:v>
                </c:pt>
                <c:pt idx="62">
                  <c:v>-55.75</c:v>
                </c:pt>
                <c:pt idx="63">
                  <c:v>-55.5</c:v>
                </c:pt>
                <c:pt idx="64">
                  <c:v>-56.25</c:v>
                </c:pt>
                <c:pt idx="65">
                  <c:v>-57</c:v>
                </c:pt>
                <c:pt idx="66">
                  <c:v>-58</c:v>
                </c:pt>
                <c:pt idx="67">
                  <c:v>-58</c:v>
                </c:pt>
                <c:pt idx="68">
                  <c:v>-56.25</c:v>
                </c:pt>
                <c:pt idx="69">
                  <c:v>-53</c:v>
                </c:pt>
                <c:pt idx="70">
                  <c:v>-41.5</c:v>
                </c:pt>
                <c:pt idx="71">
                  <c:v>-40.5</c:v>
                </c:pt>
                <c:pt idx="72">
                  <c:v>-40</c:v>
                </c:pt>
                <c:pt idx="73">
                  <c:v>-40</c:v>
                </c:pt>
                <c:pt idx="74">
                  <c:v>-42.5</c:v>
                </c:pt>
                <c:pt idx="75">
                  <c:v>-41.25</c:v>
                </c:pt>
                <c:pt idx="76">
                  <c:v>-45.25</c:v>
                </c:pt>
                <c:pt idx="77">
                  <c:v>-50</c:v>
                </c:pt>
                <c:pt idx="78">
                  <c:v>-50.5</c:v>
                </c:pt>
                <c:pt idx="79">
                  <c:v>-56.25</c:v>
                </c:pt>
                <c:pt idx="80">
                  <c:v>-57.5</c:v>
                </c:pt>
                <c:pt idx="81">
                  <c:v>-58.75</c:v>
                </c:pt>
                <c:pt idx="82">
                  <c:v>-54.25</c:v>
                </c:pt>
                <c:pt idx="83">
                  <c:v>-50.75</c:v>
                </c:pt>
                <c:pt idx="84">
                  <c:v>-47.25</c:v>
                </c:pt>
                <c:pt idx="85">
                  <c:v>-48.75</c:v>
                </c:pt>
                <c:pt idx="86">
                  <c:v>-46.75</c:v>
                </c:pt>
                <c:pt idx="87">
                  <c:v>-45.5</c:v>
                </c:pt>
                <c:pt idx="88">
                  <c:v>-44.5</c:v>
                </c:pt>
                <c:pt idx="89">
                  <c:v>-45.125</c:v>
                </c:pt>
                <c:pt idx="90">
                  <c:v>-43.75</c:v>
                </c:pt>
                <c:pt idx="91">
                  <c:v>-43.75</c:v>
                </c:pt>
                <c:pt idx="92">
                  <c:v>-44.25</c:v>
                </c:pt>
                <c:pt idx="93">
                  <c:v>-44</c:v>
                </c:pt>
                <c:pt idx="94">
                  <c:v>-44</c:v>
                </c:pt>
                <c:pt idx="95">
                  <c:v>-46.5</c:v>
                </c:pt>
                <c:pt idx="96">
                  <c:v>-47.75</c:v>
                </c:pt>
                <c:pt idx="97">
                  <c:v>-48.75</c:v>
                </c:pt>
                <c:pt idx="98">
                  <c:v>-50.125</c:v>
                </c:pt>
                <c:pt idx="99">
                  <c:v>-52.75</c:v>
                </c:pt>
                <c:pt idx="100">
                  <c:v>-52.75</c:v>
                </c:pt>
                <c:pt idx="101">
                  <c:v>-54.75</c:v>
                </c:pt>
                <c:pt idx="102">
                  <c:v>-55.75</c:v>
                </c:pt>
                <c:pt idx="103">
                  <c:v>-56.5</c:v>
                </c:pt>
                <c:pt idx="104">
                  <c:v>-58.5</c:v>
                </c:pt>
                <c:pt idx="105">
                  <c:v>-59</c:v>
                </c:pt>
                <c:pt idx="106">
                  <c:v>-61.75</c:v>
                </c:pt>
                <c:pt idx="107">
                  <c:v>-61</c:v>
                </c:pt>
                <c:pt idx="108">
                  <c:v>-61.75</c:v>
                </c:pt>
                <c:pt idx="109">
                  <c:v>-56.75</c:v>
                </c:pt>
                <c:pt idx="110">
                  <c:v>-53</c:v>
                </c:pt>
                <c:pt idx="111">
                  <c:v>-49.5</c:v>
                </c:pt>
                <c:pt idx="112">
                  <c:v>-49.5</c:v>
                </c:pt>
                <c:pt idx="113">
                  <c:v>-50.5</c:v>
                </c:pt>
                <c:pt idx="114">
                  <c:v>-50</c:v>
                </c:pt>
                <c:pt idx="115">
                  <c:v>-49.25</c:v>
                </c:pt>
                <c:pt idx="116">
                  <c:v>-51.75</c:v>
                </c:pt>
                <c:pt idx="117">
                  <c:v>-50.25</c:v>
                </c:pt>
                <c:pt idx="118">
                  <c:v>-51</c:v>
                </c:pt>
                <c:pt idx="119">
                  <c:v>-51.5</c:v>
                </c:pt>
                <c:pt idx="120">
                  <c:v>-54</c:v>
                </c:pt>
                <c:pt idx="121">
                  <c:v>-55.25</c:v>
                </c:pt>
                <c:pt idx="122">
                  <c:v>-55.75</c:v>
                </c:pt>
                <c:pt idx="123">
                  <c:v>-57</c:v>
                </c:pt>
                <c:pt idx="124">
                  <c:v>-56.75</c:v>
                </c:pt>
                <c:pt idx="125">
                  <c:v>-56.75</c:v>
                </c:pt>
                <c:pt idx="126">
                  <c:v>-59</c:v>
                </c:pt>
                <c:pt idx="127">
                  <c:v>-59.5</c:v>
                </c:pt>
                <c:pt idx="128">
                  <c:v>-63</c:v>
                </c:pt>
                <c:pt idx="130">
                  <c:v>-56.25</c:v>
                </c:pt>
                <c:pt idx="131">
                  <c:v>-53</c:v>
                </c:pt>
                <c:pt idx="132">
                  <c:v>-61</c:v>
                </c:pt>
                <c:pt idx="133">
                  <c:v>-58.25</c:v>
                </c:pt>
                <c:pt idx="134">
                  <c:v>-60.25</c:v>
                </c:pt>
                <c:pt idx="135">
                  <c:v>-61.75</c:v>
                </c:pt>
                <c:pt idx="136">
                  <c:v>-63</c:v>
                </c:pt>
                <c:pt idx="137">
                  <c:v>-63.25</c:v>
                </c:pt>
                <c:pt idx="138">
                  <c:v>-64</c:v>
                </c:pt>
                <c:pt idx="145">
                  <c:v>-60.5</c:v>
                </c:pt>
                <c:pt idx="146">
                  <c:v>-61.75</c:v>
                </c:pt>
                <c:pt idx="147">
                  <c:v>-65.5</c:v>
                </c:pt>
                <c:pt idx="159">
                  <c:v>-67</c:v>
                </c:pt>
                <c:pt idx="160">
                  <c:v>-53.25</c:v>
                </c:pt>
                <c:pt idx="161">
                  <c:v>-58.25</c:v>
                </c:pt>
                <c:pt idx="162">
                  <c:v>-63</c:v>
                </c:pt>
                <c:pt idx="163">
                  <c:v>-64.25</c:v>
                </c:pt>
                <c:pt idx="164">
                  <c:v>-63.5</c:v>
                </c:pt>
                <c:pt idx="165">
                  <c:v>-63</c:v>
                </c:pt>
                <c:pt idx="175">
                  <c:v>-67.5</c:v>
                </c:pt>
                <c:pt idx="176">
                  <c:v>-66.5</c:v>
                </c:pt>
                <c:pt idx="177">
                  <c:v>-64.25</c:v>
                </c:pt>
                <c:pt idx="185">
                  <c:v>-60.25</c:v>
                </c:pt>
                <c:pt idx="192">
                  <c:v>-59.75</c:v>
                </c:pt>
                <c:pt idx="193">
                  <c:v>-52</c:v>
                </c:pt>
                <c:pt idx="194">
                  <c:v>-56.25</c:v>
                </c:pt>
                <c:pt idx="195">
                  <c:v>-52.5</c:v>
                </c:pt>
                <c:pt idx="196">
                  <c:v>-55.75</c:v>
                </c:pt>
                <c:pt idx="197">
                  <c:v>-57.25</c:v>
                </c:pt>
                <c:pt idx="198">
                  <c:v>-57.5</c:v>
                </c:pt>
                <c:pt idx="199">
                  <c:v>-60.25</c:v>
                </c:pt>
                <c:pt idx="200">
                  <c:v>-60.25</c:v>
                </c:pt>
                <c:pt idx="201">
                  <c:v>-59</c:v>
                </c:pt>
                <c:pt idx="202">
                  <c:v>-61.25</c:v>
                </c:pt>
                <c:pt idx="203">
                  <c:v>-62.75</c:v>
                </c:pt>
              </c:numCache>
            </c:numRef>
          </c:val>
          <c:smooth val="0"/>
        </c:ser>
        <c:axId val="7371934"/>
        <c:axId val="66347407"/>
      </c:lineChart>
      <c:lineChart>
        <c:grouping val="standard"/>
        <c:varyColors val="0"/>
        <c:ser>
          <c:idx val="1"/>
          <c:order val="1"/>
          <c:tx>
            <c:v>Lee Vining Creek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Data!$A$3:$A$207</c:f>
              <c:strCache>
                <c:ptCount val="205"/>
                <c:pt idx="0">
                  <c:v>34880</c:v>
                </c:pt>
                <c:pt idx="1">
                  <c:v>34886</c:v>
                </c:pt>
                <c:pt idx="2">
                  <c:v>34895</c:v>
                </c:pt>
                <c:pt idx="3">
                  <c:v>34900</c:v>
                </c:pt>
                <c:pt idx="4">
                  <c:v>34907</c:v>
                </c:pt>
                <c:pt idx="5">
                  <c:v>34914</c:v>
                </c:pt>
                <c:pt idx="6">
                  <c:v>34921</c:v>
                </c:pt>
                <c:pt idx="7">
                  <c:v>34928</c:v>
                </c:pt>
                <c:pt idx="8">
                  <c:v>34935</c:v>
                </c:pt>
                <c:pt idx="9">
                  <c:v>34943</c:v>
                </c:pt>
                <c:pt idx="10">
                  <c:v>34950</c:v>
                </c:pt>
                <c:pt idx="11">
                  <c:v>34956</c:v>
                </c:pt>
                <c:pt idx="12">
                  <c:v>34963</c:v>
                </c:pt>
                <c:pt idx="13">
                  <c:v>34970</c:v>
                </c:pt>
                <c:pt idx="14">
                  <c:v>34977</c:v>
                </c:pt>
                <c:pt idx="15">
                  <c:v>34984</c:v>
                </c:pt>
                <c:pt idx="16">
                  <c:v>34991</c:v>
                </c:pt>
                <c:pt idx="17">
                  <c:v>34998</c:v>
                </c:pt>
                <c:pt idx="18">
                  <c:v>35005</c:v>
                </c:pt>
                <c:pt idx="19">
                  <c:v>35012</c:v>
                </c:pt>
                <c:pt idx="20">
                  <c:v>35019</c:v>
                </c:pt>
                <c:pt idx="21">
                  <c:v>35025</c:v>
                </c:pt>
                <c:pt idx="22">
                  <c:v>35033</c:v>
                </c:pt>
                <c:pt idx="23">
                  <c:v>35040</c:v>
                </c:pt>
                <c:pt idx="24">
                  <c:v>35047</c:v>
                </c:pt>
                <c:pt idx="25">
                  <c:v>35250</c:v>
                </c:pt>
                <c:pt idx="26">
                  <c:v>35264</c:v>
                </c:pt>
                <c:pt idx="27">
                  <c:v>35271</c:v>
                </c:pt>
                <c:pt idx="28">
                  <c:v>35278</c:v>
                </c:pt>
                <c:pt idx="29">
                  <c:v>35285</c:v>
                </c:pt>
                <c:pt idx="30">
                  <c:v>35292</c:v>
                </c:pt>
                <c:pt idx="31">
                  <c:v>35299</c:v>
                </c:pt>
                <c:pt idx="32">
                  <c:v>35306</c:v>
                </c:pt>
                <c:pt idx="33">
                  <c:v>35313</c:v>
                </c:pt>
                <c:pt idx="34">
                  <c:v>35320</c:v>
                </c:pt>
                <c:pt idx="35">
                  <c:v>35334</c:v>
                </c:pt>
                <c:pt idx="36">
                  <c:v>35341</c:v>
                </c:pt>
                <c:pt idx="37">
                  <c:v>35348</c:v>
                </c:pt>
                <c:pt idx="38">
                  <c:v>35355</c:v>
                </c:pt>
                <c:pt idx="39">
                  <c:v>35362</c:v>
                </c:pt>
                <c:pt idx="40">
                  <c:v>35432</c:v>
                </c:pt>
                <c:pt idx="41">
                  <c:v>35437</c:v>
                </c:pt>
                <c:pt idx="42">
                  <c:v>35499</c:v>
                </c:pt>
                <c:pt idx="43">
                  <c:v>35542</c:v>
                </c:pt>
                <c:pt idx="44">
                  <c:v>35559</c:v>
                </c:pt>
                <c:pt idx="45">
                  <c:v>35563</c:v>
                </c:pt>
                <c:pt idx="46">
                  <c:v>35564</c:v>
                </c:pt>
                <c:pt idx="47">
                  <c:v>35565</c:v>
                </c:pt>
                <c:pt idx="48">
                  <c:v>35566</c:v>
                </c:pt>
                <c:pt idx="49">
                  <c:v>35571</c:v>
                </c:pt>
                <c:pt idx="50">
                  <c:v>35577</c:v>
                </c:pt>
                <c:pt idx="51">
                  <c:v>35580</c:v>
                </c:pt>
                <c:pt idx="52">
                  <c:v>35585</c:v>
                </c:pt>
                <c:pt idx="53">
                  <c:v>35587</c:v>
                </c:pt>
                <c:pt idx="54">
                  <c:v>35605</c:v>
                </c:pt>
                <c:pt idx="55">
                  <c:v>35614</c:v>
                </c:pt>
                <c:pt idx="56">
                  <c:v>35621</c:v>
                </c:pt>
                <c:pt idx="57">
                  <c:v>35629</c:v>
                </c:pt>
                <c:pt idx="58">
                  <c:v>35635</c:v>
                </c:pt>
                <c:pt idx="59">
                  <c:v>35666</c:v>
                </c:pt>
                <c:pt idx="60">
                  <c:v>35681</c:v>
                </c:pt>
                <c:pt idx="61">
                  <c:v>35690</c:v>
                </c:pt>
                <c:pt idx="62">
                  <c:v>35696</c:v>
                </c:pt>
                <c:pt idx="63">
                  <c:v>35706</c:v>
                </c:pt>
                <c:pt idx="64">
                  <c:v>35711</c:v>
                </c:pt>
                <c:pt idx="65">
                  <c:v>35735</c:v>
                </c:pt>
                <c:pt idx="66">
                  <c:v>35780</c:v>
                </c:pt>
                <c:pt idx="67">
                  <c:v>35822</c:v>
                </c:pt>
                <c:pt idx="68">
                  <c:v>35876</c:v>
                </c:pt>
                <c:pt idx="69">
                  <c:v>35920</c:v>
                </c:pt>
                <c:pt idx="70">
                  <c:v>35963</c:v>
                </c:pt>
                <c:pt idx="71">
                  <c:v>35971</c:v>
                </c:pt>
                <c:pt idx="72">
                  <c:v>35975</c:v>
                </c:pt>
                <c:pt idx="73">
                  <c:v>35984</c:v>
                </c:pt>
                <c:pt idx="74">
                  <c:v>35990</c:v>
                </c:pt>
                <c:pt idx="75">
                  <c:v>35998</c:v>
                </c:pt>
                <c:pt idx="76">
                  <c:v>36004</c:v>
                </c:pt>
                <c:pt idx="77">
                  <c:v>36018</c:v>
                </c:pt>
                <c:pt idx="78">
                  <c:v>36030</c:v>
                </c:pt>
                <c:pt idx="79">
                  <c:v>36104</c:v>
                </c:pt>
                <c:pt idx="80">
                  <c:v>36172</c:v>
                </c:pt>
                <c:pt idx="81">
                  <c:v>36241</c:v>
                </c:pt>
                <c:pt idx="82">
                  <c:v>36288</c:v>
                </c:pt>
                <c:pt idx="83">
                  <c:v>36302</c:v>
                </c:pt>
                <c:pt idx="84">
                  <c:v>36305</c:v>
                </c:pt>
                <c:pt idx="85">
                  <c:v>36315</c:v>
                </c:pt>
                <c:pt idx="86">
                  <c:v>36324</c:v>
                </c:pt>
                <c:pt idx="87">
                  <c:v>36325</c:v>
                </c:pt>
                <c:pt idx="88">
                  <c:v>36326</c:v>
                </c:pt>
                <c:pt idx="89">
                  <c:v>36327</c:v>
                </c:pt>
                <c:pt idx="90">
                  <c:v>36329</c:v>
                </c:pt>
                <c:pt idx="91">
                  <c:v>36330</c:v>
                </c:pt>
                <c:pt idx="92">
                  <c:v>36331</c:v>
                </c:pt>
                <c:pt idx="93">
                  <c:v>36334</c:v>
                </c:pt>
                <c:pt idx="94">
                  <c:v>36335</c:v>
                </c:pt>
                <c:pt idx="95">
                  <c:v>36337</c:v>
                </c:pt>
                <c:pt idx="96">
                  <c:v>36341</c:v>
                </c:pt>
                <c:pt idx="97">
                  <c:v>36346</c:v>
                </c:pt>
                <c:pt idx="98">
                  <c:v>36354</c:v>
                </c:pt>
                <c:pt idx="99">
                  <c:v>36360</c:v>
                </c:pt>
                <c:pt idx="100">
                  <c:v>36363</c:v>
                </c:pt>
                <c:pt idx="101">
                  <c:v>36380</c:v>
                </c:pt>
                <c:pt idx="102">
                  <c:v>36386</c:v>
                </c:pt>
                <c:pt idx="103">
                  <c:v>36408</c:v>
                </c:pt>
                <c:pt idx="104">
                  <c:v>36444</c:v>
                </c:pt>
                <c:pt idx="105">
                  <c:v>36468</c:v>
                </c:pt>
                <c:pt idx="106">
                  <c:v>36534</c:v>
                </c:pt>
                <c:pt idx="107">
                  <c:v>36544</c:v>
                </c:pt>
                <c:pt idx="108">
                  <c:v>36571</c:v>
                </c:pt>
                <c:pt idx="109">
                  <c:v>36645</c:v>
                </c:pt>
                <c:pt idx="110">
                  <c:v>36668</c:v>
                </c:pt>
                <c:pt idx="111">
                  <c:v>36670</c:v>
                </c:pt>
                <c:pt idx="112">
                  <c:v>36673</c:v>
                </c:pt>
                <c:pt idx="113">
                  <c:v>36679</c:v>
                </c:pt>
                <c:pt idx="114">
                  <c:v>36681</c:v>
                </c:pt>
                <c:pt idx="115">
                  <c:v>36684</c:v>
                </c:pt>
                <c:pt idx="116">
                  <c:v>36687</c:v>
                </c:pt>
                <c:pt idx="117">
                  <c:v>36691</c:v>
                </c:pt>
                <c:pt idx="118">
                  <c:v>36701</c:v>
                </c:pt>
                <c:pt idx="119">
                  <c:v>36707</c:v>
                </c:pt>
                <c:pt idx="120">
                  <c:v>36713</c:v>
                </c:pt>
                <c:pt idx="121">
                  <c:v>36724</c:v>
                </c:pt>
                <c:pt idx="122">
                  <c:v>36732</c:v>
                </c:pt>
                <c:pt idx="123">
                  <c:v>36742</c:v>
                </c:pt>
                <c:pt idx="124">
                  <c:v>36746</c:v>
                </c:pt>
                <c:pt idx="125">
                  <c:v>36749</c:v>
                </c:pt>
                <c:pt idx="126">
                  <c:v>36754</c:v>
                </c:pt>
                <c:pt idx="127">
                  <c:v>36776</c:v>
                </c:pt>
                <c:pt idx="128">
                  <c:v>36800</c:v>
                </c:pt>
                <c:pt idx="129">
                  <c:v>36981</c:v>
                </c:pt>
                <c:pt idx="130">
                  <c:v>37023</c:v>
                </c:pt>
                <c:pt idx="131">
                  <c:v>37028</c:v>
                </c:pt>
                <c:pt idx="132">
                  <c:v>37059</c:v>
                </c:pt>
                <c:pt idx="133">
                  <c:v>37078</c:v>
                </c:pt>
                <c:pt idx="134">
                  <c:v>37082</c:v>
                </c:pt>
                <c:pt idx="135">
                  <c:v>37088</c:v>
                </c:pt>
                <c:pt idx="136">
                  <c:v>37093</c:v>
                </c:pt>
                <c:pt idx="137">
                  <c:v>37100</c:v>
                </c:pt>
                <c:pt idx="138">
                  <c:v>37104</c:v>
                </c:pt>
                <c:pt idx="139">
                  <c:v>37117</c:v>
                </c:pt>
                <c:pt idx="140">
                  <c:v>37124</c:v>
                </c:pt>
                <c:pt idx="141">
                  <c:v>37131</c:v>
                </c:pt>
                <c:pt idx="142">
                  <c:v>37152</c:v>
                </c:pt>
                <c:pt idx="143">
                  <c:v>37182</c:v>
                </c:pt>
                <c:pt idx="144">
                  <c:v>37391</c:v>
                </c:pt>
                <c:pt idx="145">
                  <c:v>37434</c:v>
                </c:pt>
                <c:pt idx="146">
                  <c:v>37441</c:v>
                </c:pt>
                <c:pt idx="147">
                  <c:v>37455</c:v>
                </c:pt>
                <c:pt idx="148">
                  <c:v>37469</c:v>
                </c:pt>
                <c:pt idx="149">
                  <c:v>37483</c:v>
                </c:pt>
                <c:pt idx="150">
                  <c:v>37498</c:v>
                </c:pt>
                <c:pt idx="151">
                  <c:v>37510</c:v>
                </c:pt>
                <c:pt idx="152">
                  <c:v>37530</c:v>
                </c:pt>
                <c:pt idx="153">
                  <c:v>37547</c:v>
                </c:pt>
                <c:pt idx="154">
                  <c:v>37569</c:v>
                </c:pt>
                <c:pt idx="155">
                  <c:v>37572</c:v>
                </c:pt>
                <c:pt idx="156">
                  <c:v>37593</c:v>
                </c:pt>
                <c:pt idx="157">
                  <c:v>37734</c:v>
                </c:pt>
                <c:pt idx="158">
                  <c:v>37758</c:v>
                </c:pt>
                <c:pt idx="159">
                  <c:v>37768</c:v>
                </c:pt>
                <c:pt idx="160">
                  <c:v>37771</c:v>
                </c:pt>
                <c:pt idx="161">
                  <c:v>37775</c:v>
                </c:pt>
                <c:pt idx="162">
                  <c:v>37778</c:v>
                </c:pt>
                <c:pt idx="163">
                  <c:v>37797</c:v>
                </c:pt>
                <c:pt idx="164">
                  <c:v>37812</c:v>
                </c:pt>
                <c:pt idx="165">
                  <c:v>37826</c:v>
                </c:pt>
                <c:pt idx="166">
                  <c:v>37896</c:v>
                </c:pt>
                <c:pt idx="167">
                  <c:v>37937</c:v>
                </c:pt>
                <c:pt idx="168">
                  <c:v>37959</c:v>
                </c:pt>
                <c:pt idx="169">
                  <c:v>38110</c:v>
                </c:pt>
                <c:pt idx="170">
                  <c:v>38113</c:v>
                </c:pt>
                <c:pt idx="171">
                  <c:v>38123</c:v>
                </c:pt>
                <c:pt idx="172">
                  <c:v>38127</c:v>
                </c:pt>
                <c:pt idx="173">
                  <c:v>38130</c:v>
                </c:pt>
                <c:pt idx="174">
                  <c:v>38133</c:v>
                </c:pt>
                <c:pt idx="175">
                  <c:v>38138</c:v>
                </c:pt>
                <c:pt idx="176">
                  <c:v>38139</c:v>
                </c:pt>
                <c:pt idx="177">
                  <c:v>38140</c:v>
                </c:pt>
                <c:pt idx="178">
                  <c:v>38182</c:v>
                </c:pt>
                <c:pt idx="179">
                  <c:v>38189</c:v>
                </c:pt>
                <c:pt idx="180">
                  <c:v>38196</c:v>
                </c:pt>
                <c:pt idx="181">
                  <c:v>38201</c:v>
                </c:pt>
                <c:pt idx="182">
                  <c:v>38210</c:v>
                </c:pt>
                <c:pt idx="183">
                  <c:v>38217</c:v>
                </c:pt>
                <c:pt idx="184">
                  <c:v>38489</c:v>
                </c:pt>
                <c:pt idx="185">
                  <c:v>38543</c:v>
                </c:pt>
                <c:pt idx="186">
                  <c:v>38580</c:v>
                </c:pt>
                <c:pt idx="187">
                  <c:v>38586</c:v>
                </c:pt>
                <c:pt idx="188">
                  <c:v>38601</c:v>
                </c:pt>
                <c:pt idx="189">
                  <c:v>38603</c:v>
                </c:pt>
                <c:pt idx="190">
                  <c:v>38628</c:v>
                </c:pt>
                <c:pt idx="191">
                  <c:v>38820</c:v>
                </c:pt>
                <c:pt idx="192">
                  <c:v>38867</c:v>
                </c:pt>
                <c:pt idx="193">
                  <c:v>38874</c:v>
                </c:pt>
                <c:pt idx="194">
                  <c:v>38883</c:v>
                </c:pt>
                <c:pt idx="195">
                  <c:v>38894</c:v>
                </c:pt>
                <c:pt idx="196">
                  <c:v>38902</c:v>
                </c:pt>
                <c:pt idx="197">
                  <c:v>38914</c:v>
                </c:pt>
                <c:pt idx="198">
                  <c:v>38923</c:v>
                </c:pt>
                <c:pt idx="199">
                  <c:v>38924</c:v>
                </c:pt>
                <c:pt idx="200">
                  <c:v>38925</c:v>
                </c:pt>
                <c:pt idx="201">
                  <c:v>38930</c:v>
                </c:pt>
                <c:pt idx="202">
                  <c:v>38939</c:v>
                </c:pt>
                <c:pt idx="203">
                  <c:v>38960</c:v>
                </c:pt>
                <c:pt idx="204">
                  <c:v>39006</c:v>
                </c:pt>
              </c:strCache>
            </c:strRef>
          </c:cat>
          <c:val>
            <c:numRef>
              <c:f>Data!$V$3:$V$207</c:f>
              <c:numCache>
                <c:ptCount val="205"/>
                <c:pt idx="0">
                  <c:v>372</c:v>
                </c:pt>
                <c:pt idx="1">
                  <c:v>368</c:v>
                </c:pt>
                <c:pt idx="2">
                  <c:v>286</c:v>
                </c:pt>
                <c:pt idx="3">
                  <c:v>340</c:v>
                </c:pt>
                <c:pt idx="4">
                  <c:v>244</c:v>
                </c:pt>
                <c:pt idx="5">
                  <c:v>230</c:v>
                </c:pt>
                <c:pt idx="6">
                  <c:v>180</c:v>
                </c:pt>
                <c:pt idx="7">
                  <c:v>138</c:v>
                </c:pt>
                <c:pt idx="8">
                  <c:v>169</c:v>
                </c:pt>
                <c:pt idx="9">
                  <c:v>93</c:v>
                </c:pt>
                <c:pt idx="10">
                  <c:v>77</c:v>
                </c:pt>
                <c:pt idx="11">
                  <c:v>77</c:v>
                </c:pt>
                <c:pt idx="12">
                  <c:v>63</c:v>
                </c:pt>
                <c:pt idx="13">
                  <c:v>63</c:v>
                </c:pt>
                <c:pt idx="14">
                  <c:v>51</c:v>
                </c:pt>
                <c:pt idx="15">
                  <c:v>46</c:v>
                </c:pt>
                <c:pt idx="16">
                  <c:v>43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41</c:v>
                </c:pt>
                <c:pt idx="21">
                  <c:v>59</c:v>
                </c:pt>
                <c:pt idx="22">
                  <c:v>56</c:v>
                </c:pt>
                <c:pt idx="23">
                  <c:v>49</c:v>
                </c:pt>
                <c:pt idx="24">
                  <c:v>56</c:v>
                </c:pt>
                <c:pt idx="25">
                  <c:v>198</c:v>
                </c:pt>
                <c:pt idx="26">
                  <c:v>137</c:v>
                </c:pt>
                <c:pt idx="27">
                  <c:v>116</c:v>
                </c:pt>
                <c:pt idx="28">
                  <c:v>101</c:v>
                </c:pt>
                <c:pt idx="29">
                  <c:v>70</c:v>
                </c:pt>
                <c:pt idx="30">
                  <c:v>65</c:v>
                </c:pt>
                <c:pt idx="31">
                  <c:v>29</c:v>
                </c:pt>
                <c:pt idx="32">
                  <c:v>45</c:v>
                </c:pt>
                <c:pt idx="33">
                  <c:v>36</c:v>
                </c:pt>
                <c:pt idx="34">
                  <c:v>37</c:v>
                </c:pt>
                <c:pt idx="35">
                  <c:v>39</c:v>
                </c:pt>
                <c:pt idx="36">
                  <c:v>33</c:v>
                </c:pt>
                <c:pt idx="37">
                  <c:v>41</c:v>
                </c:pt>
                <c:pt idx="38">
                  <c:v>38</c:v>
                </c:pt>
                <c:pt idx="39">
                  <c:v>35</c:v>
                </c:pt>
                <c:pt idx="40">
                  <c:v>643</c:v>
                </c:pt>
                <c:pt idx="41">
                  <c:v>150</c:v>
                </c:pt>
                <c:pt idx="42">
                  <c:v>66</c:v>
                </c:pt>
                <c:pt idx="43">
                  <c:v>142</c:v>
                </c:pt>
                <c:pt idx="44">
                  <c:v>142</c:v>
                </c:pt>
                <c:pt idx="45">
                  <c:v>240</c:v>
                </c:pt>
                <c:pt idx="46">
                  <c:v>250</c:v>
                </c:pt>
                <c:pt idx="47">
                  <c:v>259</c:v>
                </c:pt>
                <c:pt idx="48">
                  <c:v>300</c:v>
                </c:pt>
                <c:pt idx="49">
                  <c:v>250</c:v>
                </c:pt>
                <c:pt idx="50">
                  <c:v>172</c:v>
                </c:pt>
                <c:pt idx="51">
                  <c:v>330</c:v>
                </c:pt>
                <c:pt idx="52">
                  <c:v>297</c:v>
                </c:pt>
                <c:pt idx="53">
                  <c:v>212</c:v>
                </c:pt>
                <c:pt idx="54">
                  <c:v>190</c:v>
                </c:pt>
                <c:pt idx="55">
                  <c:v>96.8</c:v>
                </c:pt>
                <c:pt idx="56">
                  <c:v>168</c:v>
                </c:pt>
                <c:pt idx="57">
                  <c:v>115</c:v>
                </c:pt>
                <c:pt idx="58">
                  <c:v>157</c:v>
                </c:pt>
                <c:pt idx="59">
                  <c:v>68</c:v>
                </c:pt>
                <c:pt idx="60">
                  <c:v>55</c:v>
                </c:pt>
                <c:pt idx="61">
                  <c:v>48</c:v>
                </c:pt>
                <c:pt idx="62">
                  <c:v>42</c:v>
                </c:pt>
                <c:pt idx="63">
                  <c:v>46</c:v>
                </c:pt>
                <c:pt idx="64">
                  <c:v>41</c:v>
                </c:pt>
                <c:pt idx="65">
                  <c:v>40</c:v>
                </c:pt>
                <c:pt idx="66">
                  <c:v>27</c:v>
                </c:pt>
                <c:pt idx="67">
                  <c:v>34</c:v>
                </c:pt>
                <c:pt idx="68">
                  <c:v>37</c:v>
                </c:pt>
                <c:pt idx="69">
                  <c:v>89</c:v>
                </c:pt>
                <c:pt idx="70">
                  <c:v>323</c:v>
                </c:pt>
                <c:pt idx="71">
                  <c:v>356</c:v>
                </c:pt>
                <c:pt idx="72">
                  <c:v>388</c:v>
                </c:pt>
                <c:pt idx="73">
                  <c:v>396</c:v>
                </c:pt>
                <c:pt idx="74">
                  <c:v>271</c:v>
                </c:pt>
                <c:pt idx="75">
                  <c:v>318</c:v>
                </c:pt>
                <c:pt idx="76">
                  <c:v>204</c:v>
                </c:pt>
                <c:pt idx="77">
                  <c:v>109</c:v>
                </c:pt>
                <c:pt idx="78">
                  <c:v>60</c:v>
                </c:pt>
                <c:pt idx="79">
                  <c:v>41</c:v>
                </c:pt>
                <c:pt idx="82">
                  <c:v>98</c:v>
                </c:pt>
                <c:pt idx="83">
                  <c:v>150</c:v>
                </c:pt>
                <c:pt idx="84">
                  <c:v>224</c:v>
                </c:pt>
                <c:pt idx="85">
                  <c:v>150</c:v>
                </c:pt>
                <c:pt idx="86">
                  <c:v>218</c:v>
                </c:pt>
                <c:pt idx="87">
                  <c:v>243</c:v>
                </c:pt>
                <c:pt idx="88">
                  <c:v>269</c:v>
                </c:pt>
                <c:pt idx="89">
                  <c:v>260</c:v>
                </c:pt>
                <c:pt idx="90">
                  <c:v>290</c:v>
                </c:pt>
                <c:pt idx="91">
                  <c:v>304</c:v>
                </c:pt>
                <c:pt idx="92">
                  <c:v>275</c:v>
                </c:pt>
                <c:pt idx="93">
                  <c:v>280</c:v>
                </c:pt>
                <c:pt idx="94">
                  <c:v>293</c:v>
                </c:pt>
                <c:pt idx="95">
                  <c:v>210</c:v>
                </c:pt>
                <c:pt idx="96">
                  <c:v>180</c:v>
                </c:pt>
                <c:pt idx="97">
                  <c:v>159</c:v>
                </c:pt>
                <c:pt idx="98">
                  <c:v>137</c:v>
                </c:pt>
                <c:pt idx="99">
                  <c:v>92</c:v>
                </c:pt>
                <c:pt idx="100">
                  <c:v>71</c:v>
                </c:pt>
                <c:pt idx="101">
                  <c:v>52</c:v>
                </c:pt>
                <c:pt idx="102">
                  <c:v>43</c:v>
                </c:pt>
                <c:pt idx="106">
                  <c:v>27</c:v>
                </c:pt>
                <c:pt idx="107">
                  <c:v>33</c:v>
                </c:pt>
                <c:pt idx="108">
                  <c:v>26</c:v>
                </c:pt>
                <c:pt idx="110">
                  <c:v>169</c:v>
                </c:pt>
                <c:pt idx="111">
                  <c:v>225</c:v>
                </c:pt>
                <c:pt idx="112">
                  <c:v>219</c:v>
                </c:pt>
                <c:pt idx="113">
                  <c:v>175</c:v>
                </c:pt>
                <c:pt idx="114">
                  <c:v>195</c:v>
                </c:pt>
                <c:pt idx="115">
                  <c:v>200</c:v>
                </c:pt>
                <c:pt idx="116">
                  <c:v>139</c:v>
                </c:pt>
                <c:pt idx="117">
                  <c:v>173</c:v>
                </c:pt>
                <c:pt idx="118">
                  <c:v>166</c:v>
                </c:pt>
                <c:pt idx="119">
                  <c:v>145</c:v>
                </c:pt>
                <c:pt idx="120">
                  <c:v>92</c:v>
                </c:pt>
                <c:pt idx="121">
                  <c:v>80</c:v>
                </c:pt>
                <c:pt idx="122">
                  <c:v>65</c:v>
                </c:pt>
                <c:pt idx="123">
                  <c:v>51</c:v>
                </c:pt>
                <c:pt idx="124">
                  <c:v>48</c:v>
                </c:pt>
                <c:pt idx="125">
                  <c:v>52</c:v>
                </c:pt>
                <c:pt idx="126">
                  <c:v>34</c:v>
                </c:pt>
                <c:pt idx="127">
                  <c:v>28</c:v>
                </c:pt>
                <c:pt idx="128">
                  <c:v>16</c:v>
                </c:pt>
                <c:pt idx="129">
                  <c:v>40</c:v>
                </c:pt>
                <c:pt idx="130">
                  <c:v>141</c:v>
                </c:pt>
                <c:pt idx="131">
                  <c:v>182</c:v>
                </c:pt>
                <c:pt idx="132">
                  <c:v>38</c:v>
                </c:pt>
                <c:pt idx="133">
                  <c:v>83</c:v>
                </c:pt>
                <c:pt idx="134">
                  <c:v>71</c:v>
                </c:pt>
                <c:pt idx="135">
                  <c:v>33</c:v>
                </c:pt>
                <c:pt idx="136">
                  <c:v>34</c:v>
                </c:pt>
                <c:pt idx="137">
                  <c:v>32</c:v>
                </c:pt>
                <c:pt idx="138">
                  <c:v>30</c:v>
                </c:pt>
                <c:pt idx="139">
                  <c:v>30</c:v>
                </c:pt>
                <c:pt idx="140">
                  <c:v>28</c:v>
                </c:pt>
                <c:pt idx="141">
                  <c:v>27</c:v>
                </c:pt>
                <c:pt idx="142">
                  <c:v>22</c:v>
                </c:pt>
                <c:pt idx="143">
                  <c:v>44</c:v>
                </c:pt>
                <c:pt idx="144">
                  <c:v>91</c:v>
                </c:pt>
                <c:pt idx="145">
                  <c:v>121</c:v>
                </c:pt>
                <c:pt idx="146">
                  <c:v>101</c:v>
                </c:pt>
                <c:pt idx="147">
                  <c:v>61</c:v>
                </c:pt>
                <c:pt idx="148">
                  <c:v>40</c:v>
                </c:pt>
                <c:pt idx="149">
                  <c:v>29</c:v>
                </c:pt>
                <c:pt idx="150">
                  <c:v>21</c:v>
                </c:pt>
                <c:pt idx="151">
                  <c:v>13</c:v>
                </c:pt>
                <c:pt idx="152">
                  <c:v>18</c:v>
                </c:pt>
                <c:pt idx="153">
                  <c:v>23</c:v>
                </c:pt>
                <c:pt idx="154">
                  <c:v>45</c:v>
                </c:pt>
                <c:pt idx="155">
                  <c:v>27</c:v>
                </c:pt>
                <c:pt idx="156">
                  <c:v>18</c:v>
                </c:pt>
                <c:pt idx="157">
                  <c:v>26</c:v>
                </c:pt>
                <c:pt idx="158">
                  <c:v>59</c:v>
                </c:pt>
                <c:pt idx="159">
                  <c:v>233</c:v>
                </c:pt>
                <c:pt idx="160">
                  <c:v>362</c:v>
                </c:pt>
                <c:pt idx="161">
                  <c:v>273</c:v>
                </c:pt>
                <c:pt idx="162">
                  <c:v>135</c:v>
                </c:pt>
                <c:pt idx="163">
                  <c:v>72</c:v>
                </c:pt>
                <c:pt idx="164">
                  <c:v>65</c:v>
                </c:pt>
                <c:pt idx="165">
                  <c:v>55</c:v>
                </c:pt>
                <c:pt idx="166">
                  <c:v>23</c:v>
                </c:pt>
                <c:pt idx="167">
                  <c:v>40</c:v>
                </c:pt>
                <c:pt idx="168">
                  <c:v>32</c:v>
                </c:pt>
                <c:pt idx="169">
                  <c:v>107</c:v>
                </c:pt>
                <c:pt idx="170">
                  <c:v>72</c:v>
                </c:pt>
                <c:pt idx="171">
                  <c:v>98</c:v>
                </c:pt>
                <c:pt idx="172">
                  <c:v>95</c:v>
                </c:pt>
                <c:pt idx="173">
                  <c:v>76</c:v>
                </c:pt>
                <c:pt idx="174">
                  <c:v>71</c:v>
                </c:pt>
                <c:pt idx="175">
                  <c:v>81</c:v>
                </c:pt>
                <c:pt idx="176">
                  <c:v>109</c:v>
                </c:pt>
                <c:pt idx="177">
                  <c:v>123</c:v>
                </c:pt>
                <c:pt idx="178">
                  <c:v>56</c:v>
                </c:pt>
                <c:pt idx="179">
                  <c:v>60</c:v>
                </c:pt>
                <c:pt idx="180">
                  <c:v>45</c:v>
                </c:pt>
                <c:pt idx="181">
                  <c:v>40</c:v>
                </c:pt>
                <c:pt idx="182">
                  <c:v>28</c:v>
                </c:pt>
                <c:pt idx="183">
                  <c:v>40</c:v>
                </c:pt>
                <c:pt idx="184">
                  <c:v>181</c:v>
                </c:pt>
                <c:pt idx="185">
                  <c:v>265</c:v>
                </c:pt>
                <c:pt idx="186">
                  <c:v>96</c:v>
                </c:pt>
                <c:pt idx="187">
                  <c:v>55</c:v>
                </c:pt>
                <c:pt idx="188">
                  <c:v>49</c:v>
                </c:pt>
                <c:pt idx="189">
                  <c:v>45</c:v>
                </c:pt>
                <c:pt idx="190">
                  <c:v>38</c:v>
                </c:pt>
                <c:pt idx="191">
                  <c:v>37</c:v>
                </c:pt>
                <c:pt idx="192">
                  <c:v>185</c:v>
                </c:pt>
                <c:pt idx="193">
                  <c:v>428</c:v>
                </c:pt>
                <c:pt idx="194">
                  <c:v>284</c:v>
                </c:pt>
                <c:pt idx="195">
                  <c:v>399</c:v>
                </c:pt>
                <c:pt idx="196">
                  <c:v>274</c:v>
                </c:pt>
                <c:pt idx="197">
                  <c:v>218</c:v>
                </c:pt>
                <c:pt idx="198">
                  <c:v>180</c:v>
                </c:pt>
                <c:pt idx="199">
                  <c:v>103</c:v>
                </c:pt>
                <c:pt idx="200">
                  <c:v>136</c:v>
                </c:pt>
                <c:pt idx="201">
                  <c:v>157</c:v>
                </c:pt>
                <c:pt idx="202">
                  <c:v>102</c:v>
                </c:pt>
                <c:pt idx="203">
                  <c:v>70</c:v>
                </c:pt>
                <c:pt idx="204">
                  <c:v>42</c:v>
                </c:pt>
              </c:numCache>
            </c:numRef>
          </c:val>
          <c:smooth val="0"/>
        </c:ser>
        <c:axId val="60255752"/>
        <c:axId val="5430857"/>
      </c:lineChart>
      <c:catAx>
        <c:axId val="737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347407"/>
        <c:crossesAt val="-80"/>
        <c:auto val="0"/>
        <c:lblOffset val="100"/>
        <c:tickLblSkip val="8"/>
        <c:tickMarkSkip val="4"/>
        <c:noMultiLvlLbl val="0"/>
      </c:catAx>
      <c:valAx>
        <c:axId val="66347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371934"/>
        <c:crossesAt val="1"/>
        <c:crossBetween val="midCat"/>
        <c:dispUnits/>
      </c:valAx>
      <c:catAx>
        <c:axId val="60255752"/>
        <c:scaling>
          <c:orientation val="minMax"/>
        </c:scaling>
        <c:axPos val="b"/>
        <c:delete val="1"/>
        <c:majorTickMark val="in"/>
        <c:minorTickMark val="none"/>
        <c:tickLblPos val="nextTo"/>
        <c:crossAx val="5430857"/>
        <c:crosses val="autoZero"/>
        <c:auto val="0"/>
        <c:lblOffset val="100"/>
        <c:noMultiLvlLbl val="0"/>
      </c:catAx>
      <c:valAx>
        <c:axId val="5430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Lee Vining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5575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B A-4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Data!$X$49:$X$69</c:f>
              <c:numCache>
                <c:ptCount val="21"/>
                <c:pt idx="0">
                  <c:v>35</c:v>
                </c:pt>
                <c:pt idx="1">
                  <c:v>35.25</c:v>
                </c:pt>
                <c:pt idx="2">
                  <c:v>34</c:v>
                </c:pt>
                <c:pt idx="3">
                  <c:v>36</c:v>
                </c:pt>
                <c:pt idx="4">
                  <c:v>38</c:v>
                </c:pt>
                <c:pt idx="5">
                  <c:v>34.5</c:v>
                </c:pt>
                <c:pt idx="6">
                  <c:v>36</c:v>
                </c:pt>
                <c:pt idx="7">
                  <c:v>37.75</c:v>
                </c:pt>
                <c:pt idx="8">
                  <c:v>37</c:v>
                </c:pt>
                <c:pt idx="9">
                  <c:v>41</c:v>
                </c:pt>
                <c:pt idx="10">
                  <c:v>38</c:v>
                </c:pt>
                <c:pt idx="11">
                  <c:v>40</c:v>
                </c:pt>
                <c:pt idx="13">
                  <c:v>45.5</c:v>
                </c:pt>
                <c:pt idx="14">
                  <c:v>47.5</c:v>
                </c:pt>
                <c:pt idx="15">
                  <c:v>48.5</c:v>
                </c:pt>
                <c:pt idx="16">
                  <c:v>49</c:v>
                </c:pt>
                <c:pt idx="17">
                  <c:v>48.5</c:v>
                </c:pt>
                <c:pt idx="18">
                  <c:v>49.5</c:v>
                </c:pt>
                <c:pt idx="19">
                  <c:v>50</c:v>
                </c:pt>
                <c:pt idx="2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Data!$X$70:$X$82</c:f>
              <c:numCache>
                <c:ptCount val="13"/>
                <c:pt idx="0">
                  <c:v>50</c:v>
                </c:pt>
                <c:pt idx="1">
                  <c:v>49</c:v>
                </c:pt>
                <c:pt idx="2">
                  <c:v>44</c:v>
                </c:pt>
                <c:pt idx="3">
                  <c:v>36</c:v>
                </c:pt>
                <c:pt idx="4">
                  <c:v>36</c:v>
                </c:pt>
                <c:pt idx="5">
                  <c:v>35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Data!$X$83:$X$108</c:f>
              <c:numCache>
                <c:ptCount val="26"/>
                <c:pt idx="0">
                  <c:v>52</c:v>
                </c:pt>
                <c:pt idx="1">
                  <c:v>0</c:v>
                </c:pt>
                <c:pt idx="2">
                  <c:v>43.25</c:v>
                </c:pt>
                <c:pt idx="3">
                  <c:v>40</c:v>
                </c:pt>
                <c:pt idx="4">
                  <c:v>37.5</c:v>
                </c:pt>
                <c:pt idx="5">
                  <c:v>40.5</c:v>
                </c:pt>
                <c:pt idx="6">
                  <c:v>37.5</c:v>
                </c:pt>
                <c:pt idx="7">
                  <c:v>37</c:v>
                </c:pt>
                <c:pt idx="8">
                  <c:v>36</c:v>
                </c:pt>
                <c:pt idx="9">
                  <c:v>38</c:v>
                </c:pt>
                <c:pt idx="10">
                  <c:v>38.25</c:v>
                </c:pt>
                <c:pt idx="11">
                  <c:v>36.5</c:v>
                </c:pt>
                <c:pt idx="12">
                  <c:v>38.25</c:v>
                </c:pt>
                <c:pt idx="13">
                  <c:v>37</c:v>
                </c:pt>
                <c:pt idx="14">
                  <c:v>37</c:v>
                </c:pt>
                <c:pt idx="15">
                  <c:v>40</c:v>
                </c:pt>
                <c:pt idx="16">
                  <c:v>40.75</c:v>
                </c:pt>
                <c:pt idx="17">
                  <c:v>41.75</c:v>
                </c:pt>
                <c:pt idx="18">
                  <c:v>41.75</c:v>
                </c:pt>
                <c:pt idx="19">
                  <c:v>44.25</c:v>
                </c:pt>
                <c:pt idx="20">
                  <c:v>45.5</c:v>
                </c:pt>
                <c:pt idx="21">
                  <c:v>48</c:v>
                </c:pt>
                <c:pt idx="22">
                  <c:v>49</c:v>
                </c:pt>
                <c:pt idx="24">
                  <c:v>51.5</c:v>
                </c:pt>
                <c:pt idx="25">
                  <c:v>45.5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Data!$X$109:$X$131</c:f>
              <c:numCache>
                <c:ptCount val="23"/>
                <c:pt idx="2">
                  <c:v>51.5</c:v>
                </c:pt>
                <c:pt idx="3">
                  <c:v>42.5</c:v>
                </c:pt>
                <c:pt idx="5">
                  <c:v>39</c:v>
                </c:pt>
                <c:pt idx="6">
                  <c:v>39</c:v>
                </c:pt>
                <c:pt idx="7">
                  <c:v>40</c:v>
                </c:pt>
                <c:pt idx="8">
                  <c:v>39.5</c:v>
                </c:pt>
                <c:pt idx="9">
                  <c:v>38.5</c:v>
                </c:pt>
                <c:pt idx="10">
                  <c:v>41.5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44</c:v>
                </c:pt>
                <c:pt idx="15">
                  <c:v>45.5</c:v>
                </c:pt>
                <c:pt idx="16">
                  <c:v>47.5</c:v>
                </c:pt>
                <c:pt idx="17">
                  <c:v>47.5</c:v>
                </c:pt>
                <c:pt idx="18">
                  <c:v>48</c:v>
                </c:pt>
                <c:pt idx="19">
                  <c:v>48</c:v>
                </c:pt>
                <c:pt idx="20">
                  <c:v>50.5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Data!$X$132:$X$146</c:f>
              <c:numCache>
                <c:ptCount val="15"/>
                <c:pt idx="0">
                  <c:v>50.5</c:v>
                </c:pt>
                <c:pt idx="2">
                  <c:v>38.5</c:v>
                </c:pt>
                <c:pt idx="14">
                  <c:v>50.5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Data!$X$147:$X$159</c:f>
              <c:numCache>
                <c:ptCount val="13"/>
                <c:pt idx="0">
                  <c:v>43</c:v>
                </c:pt>
                <c:pt idx="1">
                  <c:v>42.5</c:v>
                </c:pt>
                <c:pt idx="2">
                  <c:v>43.5</c:v>
                </c:pt>
                <c:pt idx="3">
                  <c:v>47</c:v>
                </c:pt>
                <c:pt idx="4">
                  <c:v>51.5</c:v>
                </c:pt>
                <c:pt idx="5">
                  <c:v>51.5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48</c:v>
                </c:pt>
                <c:pt idx="12">
                  <c:v>49.75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Data!$X$160:$X$171</c:f>
              <c:numCache>
                <c:ptCount val="12"/>
                <c:pt idx="0">
                  <c:v>0</c:v>
                </c:pt>
                <c:pt idx="1">
                  <c:v>47</c:v>
                </c:pt>
                <c:pt idx="2">
                  <c:v>38.5</c:v>
                </c:pt>
                <c:pt idx="3">
                  <c:v>35</c:v>
                </c:pt>
                <c:pt idx="4">
                  <c:v>41.5</c:v>
                </c:pt>
                <c:pt idx="5">
                  <c:v>48.5</c:v>
                </c:pt>
                <c:pt idx="6">
                  <c:v>49.5</c:v>
                </c:pt>
                <c:pt idx="7">
                  <c:v>50.75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8877714"/>
        <c:axId val="37246243"/>
      </c:scatterChart>
      <c:valAx>
        <c:axId val="48877714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246243"/>
        <c:crossesAt val="30"/>
        <c:crossBetween val="midCat"/>
        <c:dispUnits/>
      </c:valAx>
      <c:valAx>
        <c:axId val="37246243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77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C A-4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Data!$Z$49:$Z$69</c:f>
              <c:numCache>
                <c:ptCount val="21"/>
                <c:pt idx="0">
                  <c:v>36</c:v>
                </c:pt>
                <c:pt idx="1">
                  <c:v>36.25</c:v>
                </c:pt>
                <c:pt idx="2">
                  <c:v>34.5</c:v>
                </c:pt>
                <c:pt idx="3">
                  <c:v>36.5</c:v>
                </c:pt>
                <c:pt idx="4">
                  <c:v>39.5</c:v>
                </c:pt>
                <c:pt idx="5">
                  <c:v>35.5</c:v>
                </c:pt>
                <c:pt idx="6">
                  <c:v>36</c:v>
                </c:pt>
                <c:pt idx="7">
                  <c:v>38.25</c:v>
                </c:pt>
                <c:pt idx="8">
                  <c:v>39</c:v>
                </c:pt>
                <c:pt idx="9">
                  <c:v>43.25</c:v>
                </c:pt>
                <c:pt idx="10">
                  <c:v>39.75</c:v>
                </c:pt>
                <c:pt idx="11">
                  <c:v>41.5</c:v>
                </c:pt>
                <c:pt idx="12">
                  <c:v>41.5</c:v>
                </c:pt>
                <c:pt idx="13">
                  <c:v>49.5</c:v>
                </c:pt>
                <c:pt idx="14">
                  <c:v>50.5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Data!$Z$70:$Z$82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46.5</c:v>
                </c:pt>
                <c:pt idx="3">
                  <c:v>38</c:v>
                </c:pt>
                <c:pt idx="4">
                  <c:v>37</c:v>
                </c:pt>
                <c:pt idx="5">
                  <c:v>32.5</c:v>
                </c:pt>
                <c:pt idx="6">
                  <c:v>36.25</c:v>
                </c:pt>
                <c:pt idx="7">
                  <c:v>37.5</c:v>
                </c:pt>
                <c:pt idx="8">
                  <c:v>37.5</c:v>
                </c:pt>
                <c:pt idx="9">
                  <c:v>39</c:v>
                </c:pt>
                <c:pt idx="10">
                  <c:v>45</c:v>
                </c:pt>
                <c:pt idx="11">
                  <c:v>46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Data!$Z$83:$Z$108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46.5</c:v>
                </c:pt>
                <c:pt idx="3">
                  <c:v>43.5</c:v>
                </c:pt>
                <c:pt idx="4">
                  <c:v>42</c:v>
                </c:pt>
                <c:pt idx="5">
                  <c:v>43</c:v>
                </c:pt>
                <c:pt idx="6">
                  <c:v>40.5</c:v>
                </c:pt>
                <c:pt idx="7">
                  <c:v>40</c:v>
                </c:pt>
                <c:pt idx="8">
                  <c:v>39</c:v>
                </c:pt>
                <c:pt idx="9">
                  <c:v>40</c:v>
                </c:pt>
                <c:pt idx="10">
                  <c:v>37.5</c:v>
                </c:pt>
                <c:pt idx="11">
                  <c:v>39.5</c:v>
                </c:pt>
                <c:pt idx="12">
                  <c:v>36</c:v>
                </c:pt>
                <c:pt idx="13">
                  <c:v>37.75</c:v>
                </c:pt>
                <c:pt idx="14">
                  <c:v>39.5</c:v>
                </c:pt>
                <c:pt idx="15">
                  <c:v>41.75</c:v>
                </c:pt>
                <c:pt idx="16">
                  <c:v>42</c:v>
                </c:pt>
                <c:pt idx="17">
                  <c:v>43.5</c:v>
                </c:pt>
                <c:pt idx="18">
                  <c:v>43.75</c:v>
                </c:pt>
                <c:pt idx="19">
                  <c:v>45.75</c:v>
                </c:pt>
                <c:pt idx="20">
                  <c:v>47</c:v>
                </c:pt>
                <c:pt idx="21">
                  <c:v>0</c:v>
                </c:pt>
                <c:pt idx="22">
                  <c:v>50</c:v>
                </c:pt>
                <c:pt idx="24">
                  <c:v>0</c:v>
                </c:pt>
                <c:pt idx="25">
                  <c:v>48.5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Data!$Z$109:$Z$131</c:f>
              <c:numCache>
                <c:ptCount val="23"/>
                <c:pt idx="0">
                  <c:v>49</c:v>
                </c:pt>
                <c:pt idx="2">
                  <c:v>49</c:v>
                </c:pt>
                <c:pt idx="3">
                  <c:v>45</c:v>
                </c:pt>
                <c:pt idx="4">
                  <c:v>42</c:v>
                </c:pt>
                <c:pt idx="5">
                  <c:v>41</c:v>
                </c:pt>
                <c:pt idx="6">
                  <c:v>40.5</c:v>
                </c:pt>
                <c:pt idx="7">
                  <c:v>42</c:v>
                </c:pt>
                <c:pt idx="8">
                  <c:v>42</c:v>
                </c:pt>
                <c:pt idx="9">
                  <c:v>41</c:v>
                </c:pt>
                <c:pt idx="10">
                  <c:v>43.5</c:v>
                </c:pt>
                <c:pt idx="11">
                  <c:v>42</c:v>
                </c:pt>
                <c:pt idx="12">
                  <c:v>43</c:v>
                </c:pt>
                <c:pt idx="13">
                  <c:v>42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47.5</c:v>
                </c:pt>
                <c:pt idx="18">
                  <c:v>48</c:v>
                </c:pt>
                <c:pt idx="19">
                  <c:v>48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Data!$Z$132:$Z$146</c:f>
              <c:numCache>
                <c:ptCount val="15"/>
                <c:pt idx="0">
                  <c:v>47</c:v>
                </c:pt>
                <c:pt idx="1">
                  <c:v>41.5</c:v>
                </c:pt>
                <c:pt idx="2">
                  <c:v>40</c:v>
                </c:pt>
                <c:pt idx="3">
                  <c:v>0</c:v>
                </c:pt>
                <c:pt idx="14">
                  <c:v>47.5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Data!$Z$147:$Z$159</c:f>
              <c:numCache>
                <c:ptCount val="13"/>
                <c:pt idx="0">
                  <c:v>44.5</c:v>
                </c:pt>
                <c:pt idx="1">
                  <c:v>44.5</c:v>
                </c:pt>
                <c:pt idx="2">
                  <c:v>46</c:v>
                </c:pt>
                <c:pt idx="3">
                  <c:v>47.5</c:v>
                </c:pt>
                <c:pt idx="4">
                  <c:v>49</c:v>
                </c:pt>
                <c:pt idx="5">
                  <c:v>48.5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49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Data!$Z$160:$Z$171</c:f>
              <c:numCache>
                <c:ptCount val="12"/>
                <c:pt idx="0">
                  <c:v>0</c:v>
                </c:pt>
                <c:pt idx="1">
                  <c:v>48</c:v>
                </c:pt>
                <c:pt idx="2">
                  <c:v>40</c:v>
                </c:pt>
                <c:pt idx="3">
                  <c:v>36</c:v>
                </c:pt>
                <c:pt idx="4">
                  <c:v>38</c:v>
                </c:pt>
                <c:pt idx="5">
                  <c:v>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6780732"/>
        <c:axId val="64155677"/>
      </c:scatterChart>
      <c:valAx>
        <c:axId val="6678073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155677"/>
        <c:crossesAt val="30"/>
        <c:crossBetween val="midCat"/>
        <c:dispUnits/>
      </c:valAx>
      <c:valAx>
        <c:axId val="64155677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80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Data!$C$83:$C$108</c:f>
              <c:numCache>
                <c:ptCount val="26"/>
                <c:pt idx="0">
                  <c:v>-56.25</c:v>
                </c:pt>
                <c:pt idx="1">
                  <c:v>-57.625</c:v>
                </c:pt>
                <c:pt idx="2">
                  <c:v>-46.5</c:v>
                </c:pt>
                <c:pt idx="3">
                  <c:v>-43.5</c:v>
                </c:pt>
                <c:pt idx="4">
                  <c:v>-39.25</c:v>
                </c:pt>
                <c:pt idx="5">
                  <c:v>-41.5</c:v>
                </c:pt>
                <c:pt idx="6">
                  <c:v>-38.625</c:v>
                </c:pt>
                <c:pt idx="7">
                  <c:v>-37.5</c:v>
                </c:pt>
                <c:pt idx="8">
                  <c:v>-36.5</c:v>
                </c:pt>
                <c:pt idx="9">
                  <c:v>-37.25</c:v>
                </c:pt>
                <c:pt idx="10">
                  <c:v>-35.75</c:v>
                </c:pt>
                <c:pt idx="11">
                  <c:v>-35.75</c:v>
                </c:pt>
                <c:pt idx="12">
                  <c:v>-36.625</c:v>
                </c:pt>
                <c:pt idx="13">
                  <c:v>-36</c:v>
                </c:pt>
                <c:pt idx="14">
                  <c:v>-37</c:v>
                </c:pt>
                <c:pt idx="15">
                  <c:v>-39.5</c:v>
                </c:pt>
                <c:pt idx="16">
                  <c:v>-41.25</c:v>
                </c:pt>
                <c:pt idx="17">
                  <c:v>-43</c:v>
                </c:pt>
                <c:pt idx="18">
                  <c:v>-44.5</c:v>
                </c:pt>
                <c:pt idx="19">
                  <c:v>-48</c:v>
                </c:pt>
                <c:pt idx="20">
                  <c:v>-49.25</c:v>
                </c:pt>
                <c:pt idx="21">
                  <c:v>-50.75</c:v>
                </c:pt>
                <c:pt idx="22">
                  <c:v>-51.75</c:v>
                </c:pt>
                <c:pt idx="23">
                  <c:v>-54</c:v>
                </c:pt>
                <c:pt idx="24">
                  <c:v>-58.5</c:v>
                </c:pt>
                <c:pt idx="25">
                  <c:v>-55.349999999999994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Data!$E$83:$E$108</c:f>
              <c:numCache>
                <c:ptCount val="26"/>
                <c:pt idx="0">
                  <c:v>-64</c:v>
                </c:pt>
                <c:pt idx="1">
                  <c:v>-65.625</c:v>
                </c:pt>
                <c:pt idx="2">
                  <c:v>-55</c:v>
                </c:pt>
                <c:pt idx="3">
                  <c:v>-51</c:v>
                </c:pt>
                <c:pt idx="4">
                  <c:v>-44</c:v>
                </c:pt>
                <c:pt idx="5">
                  <c:v>-48.5</c:v>
                </c:pt>
                <c:pt idx="6">
                  <c:v>-43.5</c:v>
                </c:pt>
                <c:pt idx="7">
                  <c:v>-40.25</c:v>
                </c:pt>
                <c:pt idx="8">
                  <c:v>-37.5</c:v>
                </c:pt>
                <c:pt idx="9">
                  <c:v>-39.625</c:v>
                </c:pt>
                <c:pt idx="10">
                  <c:v>-36.625</c:v>
                </c:pt>
                <c:pt idx="11">
                  <c:v>-36.75</c:v>
                </c:pt>
                <c:pt idx="12">
                  <c:v>-39.5</c:v>
                </c:pt>
                <c:pt idx="13">
                  <c:v>-37.625</c:v>
                </c:pt>
                <c:pt idx="14">
                  <c:v>-40.5</c:v>
                </c:pt>
                <c:pt idx="15">
                  <c:v>-46</c:v>
                </c:pt>
                <c:pt idx="16">
                  <c:v>-48.25</c:v>
                </c:pt>
                <c:pt idx="17">
                  <c:v>-50.25</c:v>
                </c:pt>
                <c:pt idx="18">
                  <c:v>-51.75</c:v>
                </c:pt>
                <c:pt idx="19">
                  <c:v>-55.75</c:v>
                </c:pt>
                <c:pt idx="20">
                  <c:v>-57.25</c:v>
                </c:pt>
                <c:pt idx="21">
                  <c:v>-58.625</c:v>
                </c:pt>
                <c:pt idx="22">
                  <c:v>-59.75</c:v>
                </c:pt>
                <c:pt idx="23">
                  <c:v>-62.25</c:v>
                </c:pt>
                <c:pt idx="24">
                  <c:v>-66.5</c:v>
                </c:pt>
                <c:pt idx="25">
                  <c:v>-63.75</c:v>
                </c:pt>
              </c:numCache>
            </c:numRef>
          </c:yVal>
          <c:smooth val="0"/>
        </c:ser>
        <c:axId val="47061334"/>
        <c:axId val="20898823"/>
      </c:scatterChart>
      <c:valAx>
        <c:axId val="4706133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98823"/>
        <c:crossesAt val="-80"/>
        <c:crossBetween val="midCat"/>
        <c:dispUnits/>
      </c:valAx>
      <c:valAx>
        <c:axId val="20898823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6133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B MAIN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Data!$W$49:$W$69</c:f>
              <c:numCache>
                <c:ptCount val="21"/>
                <c:pt idx="0">
                  <c:v>39.5</c:v>
                </c:pt>
                <c:pt idx="1">
                  <c:v>39.5</c:v>
                </c:pt>
                <c:pt idx="2">
                  <c:v>38.75</c:v>
                </c:pt>
                <c:pt idx="3">
                  <c:v>38.5</c:v>
                </c:pt>
                <c:pt idx="4">
                  <c:v>40.75</c:v>
                </c:pt>
                <c:pt idx="5">
                  <c:v>36</c:v>
                </c:pt>
                <c:pt idx="6">
                  <c:v>38.5</c:v>
                </c:pt>
                <c:pt idx="7">
                  <c:v>39.5</c:v>
                </c:pt>
                <c:pt idx="8">
                  <c:v>40</c:v>
                </c:pt>
                <c:pt idx="9">
                  <c:v>43.5</c:v>
                </c:pt>
                <c:pt idx="10">
                  <c:v>39</c:v>
                </c:pt>
                <c:pt idx="11">
                  <c:v>42.25</c:v>
                </c:pt>
                <c:pt idx="12">
                  <c:v>40.5</c:v>
                </c:pt>
                <c:pt idx="13">
                  <c:v>46.5</c:v>
                </c:pt>
                <c:pt idx="14">
                  <c:v>47</c:v>
                </c:pt>
                <c:pt idx="15">
                  <c:v>48.5</c:v>
                </c:pt>
                <c:pt idx="16">
                  <c:v>49</c:v>
                </c:pt>
                <c:pt idx="17">
                  <c:v>49.5</c:v>
                </c:pt>
                <c:pt idx="18">
                  <c:v>50</c:v>
                </c:pt>
                <c:pt idx="19">
                  <c:v>49</c:v>
                </c:pt>
                <c:pt idx="20">
                  <c:v>51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Data!$W$70:$W$82</c:f>
              <c:numCache>
                <c:ptCount val="13"/>
                <c:pt idx="0">
                  <c:v>50</c:v>
                </c:pt>
                <c:pt idx="1">
                  <c:v>48.5</c:v>
                </c:pt>
                <c:pt idx="2">
                  <c:v>44.25</c:v>
                </c:pt>
                <c:pt idx="3">
                  <c:v>36.5</c:v>
                </c:pt>
                <c:pt idx="4">
                  <c:v>35</c:v>
                </c:pt>
                <c:pt idx="5">
                  <c:v>35</c:v>
                </c:pt>
                <c:pt idx="6">
                  <c:v>35.25</c:v>
                </c:pt>
                <c:pt idx="7">
                  <c:v>37</c:v>
                </c:pt>
                <c:pt idx="8">
                  <c:v>36</c:v>
                </c:pt>
                <c:pt idx="9">
                  <c:v>37.75</c:v>
                </c:pt>
                <c:pt idx="10">
                  <c:v>43</c:v>
                </c:pt>
                <c:pt idx="11">
                  <c:v>43.5</c:v>
                </c:pt>
                <c:pt idx="12">
                  <c:v>47.75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Data!$W$83:$W$108</c:f>
              <c:numCache>
                <c:ptCount val="26"/>
                <c:pt idx="0">
                  <c:v>50</c:v>
                </c:pt>
                <c:pt idx="1">
                  <c:v>51</c:v>
                </c:pt>
                <c:pt idx="2">
                  <c:v>44</c:v>
                </c:pt>
                <c:pt idx="3">
                  <c:v>40.5</c:v>
                </c:pt>
                <c:pt idx="4">
                  <c:v>39.5</c:v>
                </c:pt>
                <c:pt idx="5">
                  <c:v>40.5</c:v>
                </c:pt>
                <c:pt idx="6">
                  <c:v>38</c:v>
                </c:pt>
                <c:pt idx="7">
                  <c:v>37</c:v>
                </c:pt>
                <c:pt idx="8">
                  <c:v>36</c:v>
                </c:pt>
                <c:pt idx="9">
                  <c:v>37</c:v>
                </c:pt>
                <c:pt idx="10">
                  <c:v>36</c:v>
                </c:pt>
                <c:pt idx="11">
                  <c:v>39</c:v>
                </c:pt>
                <c:pt idx="12">
                  <c:v>38</c:v>
                </c:pt>
                <c:pt idx="13">
                  <c:v>36</c:v>
                </c:pt>
                <c:pt idx="14">
                  <c:v>37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44.5</c:v>
                </c:pt>
                <c:pt idx="19">
                  <c:v>44</c:v>
                </c:pt>
                <c:pt idx="20">
                  <c:v>45.75</c:v>
                </c:pt>
                <c:pt idx="21">
                  <c:v>47</c:v>
                </c:pt>
                <c:pt idx="22">
                  <c:v>47.75</c:v>
                </c:pt>
                <c:pt idx="24">
                  <c:v>50.5</c:v>
                </c:pt>
                <c:pt idx="25">
                  <c:v>46.5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Data!$W$109:$W$131</c:f>
              <c:numCache>
                <c:ptCount val="23"/>
                <c:pt idx="0">
                  <c:v>50</c:v>
                </c:pt>
                <c:pt idx="2">
                  <c:v>50.5</c:v>
                </c:pt>
                <c:pt idx="3">
                  <c:v>44</c:v>
                </c:pt>
                <c:pt idx="4">
                  <c:v>41</c:v>
                </c:pt>
                <c:pt idx="5">
                  <c:v>39.5</c:v>
                </c:pt>
                <c:pt idx="6">
                  <c:v>40.25</c:v>
                </c:pt>
                <c:pt idx="7">
                  <c:v>41.5</c:v>
                </c:pt>
                <c:pt idx="8">
                  <c:v>40.5</c:v>
                </c:pt>
                <c:pt idx="9">
                  <c:v>39.5</c:v>
                </c:pt>
                <c:pt idx="10">
                  <c:v>40.5</c:v>
                </c:pt>
                <c:pt idx="11">
                  <c:v>40.5</c:v>
                </c:pt>
                <c:pt idx="12">
                  <c:v>41</c:v>
                </c:pt>
                <c:pt idx="13">
                  <c:v>42</c:v>
                </c:pt>
                <c:pt idx="14">
                  <c:v>43.5</c:v>
                </c:pt>
                <c:pt idx="15">
                  <c:v>45.5</c:v>
                </c:pt>
                <c:pt idx="16">
                  <c:v>46.5</c:v>
                </c:pt>
                <c:pt idx="17">
                  <c:v>46</c:v>
                </c:pt>
                <c:pt idx="18">
                  <c:v>47</c:v>
                </c:pt>
                <c:pt idx="19">
                  <c:v>46.75</c:v>
                </c:pt>
                <c:pt idx="20">
                  <c:v>48.5</c:v>
                </c:pt>
                <c:pt idx="21">
                  <c:v>49.5</c:v>
                </c:pt>
                <c:pt idx="22">
                  <c:v>51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Data!$W$132:$W$146</c:f>
              <c:numCache>
                <c:ptCount val="15"/>
                <c:pt idx="0">
                  <c:v>48</c:v>
                </c:pt>
                <c:pt idx="1">
                  <c:v>40.5</c:v>
                </c:pt>
                <c:pt idx="2">
                  <c:v>39.5</c:v>
                </c:pt>
                <c:pt idx="3">
                  <c:v>48.5</c:v>
                </c:pt>
                <c:pt idx="14">
                  <c:v>47.5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Data!$W$147:$W$159</c:f>
              <c:numCache>
                <c:ptCount val="13"/>
                <c:pt idx="0">
                  <c:v>44</c:v>
                </c:pt>
                <c:pt idx="1">
                  <c:v>41.5</c:v>
                </c:pt>
                <c:pt idx="2">
                  <c:v>43.5</c:v>
                </c:pt>
                <c:pt idx="3">
                  <c:v>45.5</c:v>
                </c:pt>
                <c:pt idx="4">
                  <c:v>47</c:v>
                </c:pt>
                <c:pt idx="5">
                  <c:v>48</c:v>
                </c:pt>
                <c:pt idx="6">
                  <c:v>51.5</c:v>
                </c:pt>
                <c:pt idx="7">
                  <c:v>53</c:v>
                </c:pt>
                <c:pt idx="8">
                  <c:v>51</c:v>
                </c:pt>
                <c:pt idx="9">
                  <c:v>49.5</c:v>
                </c:pt>
                <c:pt idx="10">
                  <c:v>46.5</c:v>
                </c:pt>
                <c:pt idx="11">
                  <c:v>48.75</c:v>
                </c:pt>
                <c:pt idx="12">
                  <c:v>47.25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Data!$W$160:$W$171</c:f>
              <c:numCache>
                <c:ptCount val="12"/>
                <c:pt idx="0">
                  <c:v>50.5</c:v>
                </c:pt>
                <c:pt idx="1">
                  <c:v>45</c:v>
                </c:pt>
                <c:pt idx="2">
                  <c:v>37</c:v>
                </c:pt>
                <c:pt idx="3">
                  <c:v>32</c:v>
                </c:pt>
                <c:pt idx="4">
                  <c:v>37</c:v>
                </c:pt>
                <c:pt idx="5">
                  <c:v>41.5</c:v>
                </c:pt>
                <c:pt idx="6">
                  <c:v>42</c:v>
                </c:pt>
                <c:pt idx="7">
                  <c:v>42.75</c:v>
                </c:pt>
                <c:pt idx="8">
                  <c:v>43</c:v>
                </c:pt>
                <c:pt idx="10">
                  <c:v>46</c:v>
                </c:pt>
                <c:pt idx="11">
                  <c:v>47</c:v>
                </c:pt>
              </c:numCache>
            </c:numRef>
          </c:yVal>
          <c:smooth val="0"/>
        </c:ser>
        <c:axId val="40530182"/>
        <c:axId val="29227319"/>
      </c:scatterChart>
      <c:valAx>
        <c:axId val="4053018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227319"/>
        <c:crossesAt val="30"/>
        <c:crossBetween val="midCat"/>
        <c:dispUnits/>
      </c:valAx>
      <c:valAx>
        <c:axId val="29227319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30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Lee Vining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"/>
          <c:w val="0.727"/>
          <c:h val="0.8335"/>
        </c:manualLayout>
      </c:layout>
      <c:scatterChart>
        <c:scatterStyle val="lineMarker"/>
        <c:varyColors val="0"/>
        <c:ser>
          <c:idx val="2"/>
          <c:order val="0"/>
          <c:tx>
            <c:v>C MAIN Stage 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Data!$V$49:$V$69</c:f>
              <c:numCache>
                <c:ptCount val="21"/>
                <c:pt idx="0">
                  <c:v>250</c:v>
                </c:pt>
                <c:pt idx="1">
                  <c:v>259</c:v>
                </c:pt>
                <c:pt idx="2">
                  <c:v>300</c:v>
                </c:pt>
                <c:pt idx="3">
                  <c:v>250</c:v>
                </c:pt>
                <c:pt idx="4">
                  <c:v>172</c:v>
                </c:pt>
                <c:pt idx="5">
                  <c:v>330</c:v>
                </c:pt>
                <c:pt idx="6">
                  <c:v>297</c:v>
                </c:pt>
                <c:pt idx="7">
                  <c:v>212</c:v>
                </c:pt>
                <c:pt idx="8">
                  <c:v>190</c:v>
                </c:pt>
                <c:pt idx="9">
                  <c:v>96.8</c:v>
                </c:pt>
                <c:pt idx="10">
                  <c:v>168</c:v>
                </c:pt>
                <c:pt idx="11">
                  <c:v>115</c:v>
                </c:pt>
                <c:pt idx="12">
                  <c:v>157</c:v>
                </c:pt>
                <c:pt idx="13">
                  <c:v>68</c:v>
                </c:pt>
                <c:pt idx="14">
                  <c:v>55</c:v>
                </c:pt>
                <c:pt idx="15">
                  <c:v>48</c:v>
                </c:pt>
                <c:pt idx="16">
                  <c:v>42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27</c:v>
                </c:pt>
              </c:numCache>
            </c:numRef>
          </c:xVal>
          <c:yVal>
            <c:numRef>
              <c:f>Data!$Y$49:$Y$69</c:f>
              <c:numCache>
                <c:ptCount val="21"/>
                <c:pt idx="0">
                  <c:v>39.5</c:v>
                </c:pt>
                <c:pt idx="1">
                  <c:v>39.25</c:v>
                </c:pt>
                <c:pt idx="2">
                  <c:v>37.75</c:v>
                </c:pt>
                <c:pt idx="3">
                  <c:v>38</c:v>
                </c:pt>
                <c:pt idx="4">
                  <c:v>40.25</c:v>
                </c:pt>
                <c:pt idx="5">
                  <c:v>35</c:v>
                </c:pt>
                <c:pt idx="6">
                  <c:v>36.5</c:v>
                </c:pt>
                <c:pt idx="7">
                  <c:v>40</c:v>
                </c:pt>
                <c:pt idx="8">
                  <c:v>40.5</c:v>
                </c:pt>
                <c:pt idx="9">
                  <c:v>44.5</c:v>
                </c:pt>
                <c:pt idx="10">
                  <c:v>39.5</c:v>
                </c:pt>
                <c:pt idx="11">
                  <c:v>43</c:v>
                </c:pt>
                <c:pt idx="12">
                  <c:v>41.25</c:v>
                </c:pt>
                <c:pt idx="13">
                  <c:v>47.5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49.25</c:v>
                </c:pt>
                <c:pt idx="18">
                  <c:v>50.5</c:v>
                </c:pt>
                <c:pt idx="19">
                  <c:v>50</c:v>
                </c:pt>
                <c:pt idx="20">
                  <c:v>51</c:v>
                </c:pt>
              </c:numCache>
            </c:numRef>
          </c:yVal>
          <c:smooth val="0"/>
        </c:ser>
        <c:ser>
          <c:idx val="0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Data!$V$70:$V$82</c:f>
              <c:numCache>
                <c:ptCount val="13"/>
                <c:pt idx="0">
                  <c:v>34</c:v>
                </c:pt>
                <c:pt idx="1">
                  <c:v>37</c:v>
                </c:pt>
                <c:pt idx="2">
                  <c:v>89</c:v>
                </c:pt>
                <c:pt idx="3">
                  <c:v>323</c:v>
                </c:pt>
                <c:pt idx="4">
                  <c:v>356</c:v>
                </c:pt>
                <c:pt idx="5">
                  <c:v>388</c:v>
                </c:pt>
                <c:pt idx="6">
                  <c:v>396</c:v>
                </c:pt>
                <c:pt idx="7">
                  <c:v>271</c:v>
                </c:pt>
                <c:pt idx="8">
                  <c:v>318</c:v>
                </c:pt>
                <c:pt idx="9">
                  <c:v>204</c:v>
                </c:pt>
                <c:pt idx="10">
                  <c:v>109</c:v>
                </c:pt>
                <c:pt idx="11">
                  <c:v>60</c:v>
                </c:pt>
                <c:pt idx="12">
                  <c:v>41</c:v>
                </c:pt>
              </c:numCache>
            </c:numRef>
          </c:xVal>
          <c:yVal>
            <c:numRef>
              <c:f>Data!$Y$70:$Y$82</c:f>
              <c:numCache>
                <c:ptCount val="13"/>
                <c:pt idx="0">
                  <c:v>50</c:v>
                </c:pt>
                <c:pt idx="1">
                  <c:v>49.25</c:v>
                </c:pt>
                <c:pt idx="2">
                  <c:v>45.5</c:v>
                </c:pt>
                <c:pt idx="3">
                  <c:v>38</c:v>
                </c:pt>
                <c:pt idx="4">
                  <c:v>33</c:v>
                </c:pt>
                <c:pt idx="5">
                  <c:v>33.125</c:v>
                </c:pt>
                <c:pt idx="6">
                  <c:v>33.5</c:v>
                </c:pt>
                <c:pt idx="7">
                  <c:v>36.75</c:v>
                </c:pt>
                <c:pt idx="8">
                  <c:v>34.25</c:v>
                </c:pt>
                <c:pt idx="9">
                  <c:v>38</c:v>
                </c:pt>
                <c:pt idx="10">
                  <c:v>41</c:v>
                </c:pt>
                <c:pt idx="11">
                  <c:v>42</c:v>
                </c:pt>
                <c:pt idx="12">
                  <c:v>47</c:v>
                </c:pt>
              </c:numCache>
            </c:numRef>
          </c:yVal>
          <c:smooth val="0"/>
        </c:ser>
        <c:ser>
          <c:idx val="1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Data!$V$83:$V$108</c:f>
              <c:numCache>
                <c:ptCount val="26"/>
                <c:pt idx="2">
                  <c:v>98</c:v>
                </c:pt>
                <c:pt idx="3">
                  <c:v>150</c:v>
                </c:pt>
                <c:pt idx="4">
                  <c:v>224</c:v>
                </c:pt>
                <c:pt idx="5">
                  <c:v>150</c:v>
                </c:pt>
                <c:pt idx="6">
                  <c:v>218</c:v>
                </c:pt>
                <c:pt idx="7">
                  <c:v>243</c:v>
                </c:pt>
                <c:pt idx="8">
                  <c:v>269</c:v>
                </c:pt>
                <c:pt idx="9">
                  <c:v>260</c:v>
                </c:pt>
                <c:pt idx="10">
                  <c:v>290</c:v>
                </c:pt>
                <c:pt idx="11">
                  <c:v>304</c:v>
                </c:pt>
                <c:pt idx="12">
                  <c:v>275</c:v>
                </c:pt>
                <c:pt idx="13">
                  <c:v>280</c:v>
                </c:pt>
                <c:pt idx="14">
                  <c:v>293</c:v>
                </c:pt>
                <c:pt idx="15">
                  <c:v>210</c:v>
                </c:pt>
                <c:pt idx="16">
                  <c:v>180</c:v>
                </c:pt>
                <c:pt idx="17">
                  <c:v>159</c:v>
                </c:pt>
                <c:pt idx="18">
                  <c:v>137</c:v>
                </c:pt>
                <c:pt idx="19">
                  <c:v>92</c:v>
                </c:pt>
                <c:pt idx="20">
                  <c:v>71</c:v>
                </c:pt>
                <c:pt idx="21">
                  <c:v>52</c:v>
                </c:pt>
                <c:pt idx="22">
                  <c:v>43</c:v>
                </c:pt>
              </c:numCache>
            </c:numRef>
          </c:xVal>
          <c:yVal>
            <c:numRef>
              <c:f>Data!$Y$83:$Y$108</c:f>
              <c:numCache>
                <c:ptCount val="26"/>
                <c:pt idx="0">
                  <c:v>48.5</c:v>
                </c:pt>
                <c:pt idx="1">
                  <c:v>49.5</c:v>
                </c:pt>
                <c:pt idx="2">
                  <c:v>43.25</c:v>
                </c:pt>
                <c:pt idx="3">
                  <c:v>40.5</c:v>
                </c:pt>
                <c:pt idx="4">
                  <c:v>38</c:v>
                </c:pt>
                <c:pt idx="5">
                  <c:v>40.5</c:v>
                </c:pt>
                <c:pt idx="6">
                  <c:v>38</c:v>
                </c:pt>
                <c:pt idx="7">
                  <c:v>37</c:v>
                </c:pt>
                <c:pt idx="8">
                  <c:v>36</c:v>
                </c:pt>
                <c:pt idx="9">
                  <c:v>38.5</c:v>
                </c:pt>
                <c:pt idx="10">
                  <c:v>36</c:v>
                </c:pt>
                <c:pt idx="11">
                  <c:v>36</c:v>
                </c:pt>
                <c:pt idx="12">
                  <c:v>37.5</c:v>
                </c:pt>
                <c:pt idx="13">
                  <c:v>36.75</c:v>
                </c:pt>
                <c:pt idx="14">
                  <c:v>36</c:v>
                </c:pt>
                <c:pt idx="15">
                  <c:v>39.5</c:v>
                </c:pt>
                <c:pt idx="16">
                  <c:v>40.5</c:v>
                </c:pt>
                <c:pt idx="17">
                  <c:v>41.5</c:v>
                </c:pt>
                <c:pt idx="18">
                  <c:v>42.25</c:v>
                </c:pt>
                <c:pt idx="19">
                  <c:v>43.75</c:v>
                </c:pt>
                <c:pt idx="20">
                  <c:v>45.5</c:v>
                </c:pt>
                <c:pt idx="21">
                  <c:v>47</c:v>
                </c:pt>
                <c:pt idx="22">
                  <c:v>48</c:v>
                </c:pt>
                <c:pt idx="24">
                  <c:v>49.5</c:v>
                </c:pt>
                <c:pt idx="25">
                  <c:v>46.5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Data!$Y$109:$Y$131</c:f>
              <c:numCache>
                <c:ptCount val="23"/>
                <c:pt idx="0">
                  <c:v>49</c:v>
                </c:pt>
                <c:pt idx="2">
                  <c:v>50</c:v>
                </c:pt>
                <c:pt idx="3">
                  <c:v>43.75</c:v>
                </c:pt>
                <c:pt idx="4">
                  <c:v>40.5</c:v>
                </c:pt>
                <c:pt idx="5">
                  <c:v>40.5</c:v>
                </c:pt>
                <c:pt idx="6">
                  <c:v>39</c:v>
                </c:pt>
                <c:pt idx="7">
                  <c:v>40.5</c:v>
                </c:pt>
                <c:pt idx="8">
                  <c:v>40.5</c:v>
                </c:pt>
                <c:pt idx="9">
                  <c:v>39.5</c:v>
                </c:pt>
                <c:pt idx="10">
                  <c:v>41</c:v>
                </c:pt>
                <c:pt idx="11">
                  <c:v>40</c:v>
                </c:pt>
                <c:pt idx="12">
                  <c:v>40.5</c:v>
                </c:pt>
                <c:pt idx="13">
                  <c:v>41.5</c:v>
                </c:pt>
                <c:pt idx="14">
                  <c:v>43.5</c:v>
                </c:pt>
                <c:pt idx="15">
                  <c:v>45</c:v>
                </c:pt>
                <c:pt idx="16">
                  <c:v>46.5</c:v>
                </c:pt>
                <c:pt idx="17">
                  <c:v>46</c:v>
                </c:pt>
                <c:pt idx="18">
                  <c:v>47</c:v>
                </c:pt>
                <c:pt idx="19">
                  <c:v>46.5</c:v>
                </c:pt>
                <c:pt idx="20">
                  <c:v>48</c:v>
                </c:pt>
                <c:pt idx="21">
                  <c:v>49.5</c:v>
                </c:pt>
                <c:pt idx="22">
                  <c:v>50.5</c:v>
                </c:pt>
              </c:numCache>
            </c:numRef>
          </c:yVal>
          <c:smooth val="0"/>
        </c:ser>
        <c:ser>
          <c:idx val="4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Data!$V$132:$V$146</c:f>
              <c:numCache>
                <c:ptCount val="15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27</c:v>
                </c:pt>
                <c:pt idx="13">
                  <c:v>22</c:v>
                </c:pt>
                <c:pt idx="14">
                  <c:v>44</c:v>
                </c:pt>
              </c:numCache>
            </c:numRef>
          </c:xVal>
          <c:yVal>
            <c:numRef>
              <c:f>Data!$Y$132:$Y$146</c:f>
              <c:numCache>
                <c:ptCount val="15"/>
                <c:pt idx="0">
                  <c:v>48</c:v>
                </c:pt>
                <c:pt idx="1">
                  <c:v>41.5</c:v>
                </c:pt>
                <c:pt idx="2">
                  <c:v>38</c:v>
                </c:pt>
                <c:pt idx="3">
                  <c:v>47.5</c:v>
                </c:pt>
                <c:pt idx="14">
                  <c:v>47.5</c:v>
                </c:pt>
              </c:numCache>
            </c:numRef>
          </c:yVal>
          <c:smooth val="0"/>
        </c:ser>
        <c:ser>
          <c:idx val="5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Data!$Y$147:$Y$159</c:f>
              <c:numCache>
                <c:ptCount val="13"/>
                <c:pt idx="0">
                  <c:v>42.5</c:v>
                </c:pt>
                <c:pt idx="1">
                  <c:v>42</c:v>
                </c:pt>
                <c:pt idx="2">
                  <c:v>42.5</c:v>
                </c:pt>
                <c:pt idx="3">
                  <c:v>45</c:v>
                </c:pt>
                <c:pt idx="4">
                  <c:v>46.5</c:v>
                </c:pt>
                <c:pt idx="5">
                  <c:v>48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46.5</c:v>
                </c:pt>
                <c:pt idx="11">
                  <c:v>48.5</c:v>
                </c:pt>
                <c:pt idx="12">
                  <c:v>50</c:v>
                </c:pt>
              </c:numCache>
            </c:numRef>
          </c:yVal>
          <c:smooth val="0"/>
        </c:ser>
        <c:ser>
          <c:idx val="6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Data!$Y$160:$Y$171</c:f>
              <c:numCache>
                <c:ptCount val="12"/>
                <c:pt idx="0">
                  <c:v>49</c:v>
                </c:pt>
                <c:pt idx="1">
                  <c:v>46</c:v>
                </c:pt>
                <c:pt idx="2">
                  <c:v>39</c:v>
                </c:pt>
                <c:pt idx="3">
                  <c:v>33.5</c:v>
                </c:pt>
                <c:pt idx="4">
                  <c:v>38.5</c:v>
                </c:pt>
                <c:pt idx="5">
                  <c:v>43</c:v>
                </c:pt>
                <c:pt idx="6">
                  <c:v>43.5</c:v>
                </c:pt>
                <c:pt idx="7">
                  <c:v>44.75</c:v>
                </c:pt>
                <c:pt idx="8">
                  <c:v>45</c:v>
                </c:pt>
                <c:pt idx="10">
                  <c:v>46</c:v>
                </c:pt>
                <c:pt idx="11">
                  <c:v>46.5</c:v>
                </c:pt>
              </c:numCache>
            </c:numRef>
          </c:yVal>
          <c:smooth val="0"/>
        </c:ser>
        <c:axId val="61719280"/>
        <c:axId val="18602609"/>
      </c:scatterChart>
      <c:valAx>
        <c:axId val="6171928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602609"/>
        <c:crossesAt val="30"/>
        <c:crossBetween val="midCat"/>
        <c:dispUnits/>
      </c:valAx>
      <c:valAx>
        <c:axId val="18602609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Height from top of stake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192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Data!$C$109:$C$131</c:f>
              <c:numCache>
                <c:ptCount val="23"/>
                <c:pt idx="0">
                  <c:v>-58.25</c:v>
                </c:pt>
                <c:pt idx="2">
                  <c:v>-60.75</c:v>
                </c:pt>
                <c:pt idx="3">
                  <c:v>-47</c:v>
                </c:pt>
                <c:pt idx="4">
                  <c:v>-42.25</c:v>
                </c:pt>
                <c:pt idx="5">
                  <c:v>-40.5</c:v>
                </c:pt>
                <c:pt idx="6">
                  <c:v>-39.25</c:v>
                </c:pt>
                <c:pt idx="7">
                  <c:v>-41.5</c:v>
                </c:pt>
                <c:pt idx="8">
                  <c:v>-41</c:v>
                </c:pt>
                <c:pt idx="9">
                  <c:v>-41</c:v>
                </c:pt>
                <c:pt idx="10">
                  <c:v>-44.25</c:v>
                </c:pt>
                <c:pt idx="11">
                  <c:v>-41.75</c:v>
                </c:pt>
                <c:pt idx="12">
                  <c:v>-43.75</c:v>
                </c:pt>
                <c:pt idx="13">
                  <c:v>-45</c:v>
                </c:pt>
                <c:pt idx="14">
                  <c:v>-48.25</c:v>
                </c:pt>
                <c:pt idx="15">
                  <c:v>-49.5</c:v>
                </c:pt>
                <c:pt idx="16">
                  <c:v>-50.5</c:v>
                </c:pt>
                <c:pt idx="17">
                  <c:v>-52</c:v>
                </c:pt>
                <c:pt idx="18">
                  <c:v>-52.25</c:v>
                </c:pt>
                <c:pt idx="19">
                  <c:v>-53.75</c:v>
                </c:pt>
                <c:pt idx="20">
                  <c:v>-56.5</c:v>
                </c:pt>
                <c:pt idx="21">
                  <c:v>-60</c:v>
                </c:pt>
                <c:pt idx="22">
                  <c:v>-66.5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Data!$V$109:$V$131</c:f>
              <c:numCache>
                <c:ptCount val="23"/>
                <c:pt idx="0">
                  <c:v>27</c:v>
                </c:pt>
                <c:pt idx="1">
                  <c:v>33</c:v>
                </c:pt>
                <c:pt idx="2">
                  <c:v>26</c:v>
                </c:pt>
                <c:pt idx="4">
                  <c:v>169</c:v>
                </c:pt>
                <c:pt idx="5">
                  <c:v>225</c:v>
                </c:pt>
                <c:pt idx="6">
                  <c:v>219</c:v>
                </c:pt>
                <c:pt idx="7">
                  <c:v>175</c:v>
                </c:pt>
                <c:pt idx="8">
                  <c:v>195</c:v>
                </c:pt>
                <c:pt idx="9">
                  <c:v>200</c:v>
                </c:pt>
                <c:pt idx="10">
                  <c:v>139</c:v>
                </c:pt>
                <c:pt idx="11">
                  <c:v>173</c:v>
                </c:pt>
                <c:pt idx="12">
                  <c:v>166</c:v>
                </c:pt>
                <c:pt idx="13">
                  <c:v>145</c:v>
                </c:pt>
                <c:pt idx="14">
                  <c:v>92</c:v>
                </c:pt>
                <c:pt idx="15">
                  <c:v>80</c:v>
                </c:pt>
                <c:pt idx="16">
                  <c:v>65</c:v>
                </c:pt>
                <c:pt idx="17">
                  <c:v>51</c:v>
                </c:pt>
                <c:pt idx="18">
                  <c:v>48</c:v>
                </c:pt>
                <c:pt idx="19">
                  <c:v>52</c:v>
                </c:pt>
                <c:pt idx="20">
                  <c:v>34</c:v>
                </c:pt>
                <c:pt idx="21">
                  <c:v>28</c:v>
                </c:pt>
                <c:pt idx="22">
                  <c:v>16</c:v>
                </c:pt>
              </c:numCache>
            </c:numRef>
          </c:xVal>
          <c:yVal>
            <c:numRef>
              <c:f>Data!$E$109:$E$131</c:f>
              <c:numCache>
                <c:ptCount val="23"/>
                <c:pt idx="0">
                  <c:v>-67.5</c:v>
                </c:pt>
                <c:pt idx="2">
                  <c:v>-69.75</c:v>
                </c:pt>
                <c:pt idx="3">
                  <c:v>-56.25</c:v>
                </c:pt>
                <c:pt idx="4">
                  <c:v>-51</c:v>
                </c:pt>
                <c:pt idx="5">
                  <c:v>-48.25</c:v>
                </c:pt>
                <c:pt idx="6">
                  <c:v>-46.75</c:v>
                </c:pt>
                <c:pt idx="7">
                  <c:v>-50.25</c:v>
                </c:pt>
                <c:pt idx="8">
                  <c:v>-48.75</c:v>
                </c:pt>
                <c:pt idx="9">
                  <c:v>-48.5</c:v>
                </c:pt>
                <c:pt idx="10">
                  <c:v>-52.75</c:v>
                </c:pt>
                <c:pt idx="11">
                  <c:v>-50</c:v>
                </c:pt>
                <c:pt idx="12">
                  <c:v>-52</c:v>
                </c:pt>
                <c:pt idx="13">
                  <c:v>-53.25</c:v>
                </c:pt>
                <c:pt idx="14">
                  <c:v>-56.75</c:v>
                </c:pt>
                <c:pt idx="15">
                  <c:v>-58.25</c:v>
                </c:pt>
                <c:pt idx="16">
                  <c:v>-59.25</c:v>
                </c:pt>
                <c:pt idx="17">
                  <c:v>-60.5</c:v>
                </c:pt>
                <c:pt idx="18">
                  <c:v>-60.75</c:v>
                </c:pt>
                <c:pt idx="19">
                  <c:v>-62.5</c:v>
                </c:pt>
                <c:pt idx="20">
                  <c:v>-65.5</c:v>
                </c:pt>
                <c:pt idx="21">
                  <c:v>-69</c:v>
                </c:pt>
                <c:pt idx="22">
                  <c:v>-74</c:v>
                </c:pt>
              </c:numCache>
            </c:numRef>
          </c:yVal>
          <c:smooth val="0"/>
        </c:ser>
        <c:axId val="53871680"/>
        <c:axId val="15083073"/>
      </c:scatterChart>
      <c:valAx>
        <c:axId val="5387168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3073"/>
        <c:crossesAt val="-80"/>
        <c:crossBetween val="midCat"/>
        <c:dispUnits/>
      </c:valAx>
      <c:valAx>
        <c:axId val="15083073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1680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Data!$V$132:$V$142</c:f>
              <c:numCache>
                <c:ptCount val="11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</c:numCache>
            </c:numRef>
          </c:xVal>
          <c:yVal>
            <c:numRef>
              <c:f>Data!$C$132:$C$142</c:f>
              <c:numCache>
                <c:ptCount val="11"/>
                <c:pt idx="0">
                  <c:v>-58.25</c:v>
                </c:pt>
                <c:pt idx="1">
                  <c:v>-44.5</c:v>
                </c:pt>
                <c:pt idx="2">
                  <c:v>-40.25</c:v>
                </c:pt>
                <c:pt idx="3">
                  <c:v>-57.75</c:v>
                </c:pt>
                <c:pt idx="4">
                  <c:v>-52.5</c:v>
                </c:pt>
                <c:pt idx="5">
                  <c:v>-57.25</c:v>
                </c:pt>
                <c:pt idx="6">
                  <c:v>-61</c:v>
                </c:pt>
                <c:pt idx="7">
                  <c:v>-62.5</c:v>
                </c:pt>
                <c:pt idx="8">
                  <c:v>-63.5</c:v>
                </c:pt>
                <c:pt idx="9">
                  <c:v>-64</c:v>
                </c:pt>
                <c:pt idx="10">
                  <c:v>-65.25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Data!$V$132:$V$143</c:f>
              <c:numCache>
                <c:ptCount val="12"/>
                <c:pt idx="0">
                  <c:v>40</c:v>
                </c:pt>
                <c:pt idx="1">
                  <c:v>141</c:v>
                </c:pt>
                <c:pt idx="2">
                  <c:v>182</c:v>
                </c:pt>
                <c:pt idx="3">
                  <c:v>38</c:v>
                </c:pt>
                <c:pt idx="4">
                  <c:v>83</c:v>
                </c:pt>
                <c:pt idx="5">
                  <c:v>71</c:v>
                </c:pt>
                <c:pt idx="6">
                  <c:v>33</c:v>
                </c:pt>
                <c:pt idx="7">
                  <c:v>34</c:v>
                </c:pt>
                <c:pt idx="8">
                  <c:v>32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</c:numCache>
            </c:numRef>
          </c:xVal>
          <c:yVal>
            <c:numRef>
              <c:f>Data!$E$132:$E$143</c:f>
              <c:numCache>
                <c:ptCount val="12"/>
                <c:pt idx="0">
                  <c:v>-70</c:v>
                </c:pt>
                <c:pt idx="1">
                  <c:v>-54.5</c:v>
                </c:pt>
                <c:pt idx="2">
                  <c:v>-48.75</c:v>
                </c:pt>
                <c:pt idx="3">
                  <c:v>-66.5</c:v>
                </c:pt>
                <c:pt idx="4">
                  <c:v>-61.75</c:v>
                </c:pt>
                <c:pt idx="5">
                  <c:v>-66.5</c:v>
                </c:pt>
                <c:pt idx="6">
                  <c:v>-70.5</c:v>
                </c:pt>
                <c:pt idx="7">
                  <c:v>-72.25</c:v>
                </c:pt>
                <c:pt idx="8">
                  <c:v>-74.25</c:v>
                </c:pt>
                <c:pt idx="9">
                  <c:v>-73.75</c:v>
                </c:pt>
                <c:pt idx="10">
                  <c:v>-93.25</c:v>
                </c:pt>
                <c:pt idx="11">
                  <c:v>-100.75</c:v>
                </c:pt>
              </c:numCache>
            </c:numRef>
          </c:yVal>
          <c:smooth val="0"/>
        </c:ser>
        <c:axId val="1529930"/>
        <c:axId val="13769371"/>
      </c:scatterChart>
      <c:valAx>
        <c:axId val="152993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69371"/>
        <c:crossesAt val="-80"/>
        <c:crossBetween val="midCat"/>
        <c:dispUnits/>
      </c:valAx>
      <c:valAx>
        <c:axId val="13769371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9930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Data!$C$147:$C$159</c:f>
              <c:numCache>
                <c:ptCount val="13"/>
                <c:pt idx="0">
                  <c:v>-56.5</c:v>
                </c:pt>
                <c:pt idx="1">
                  <c:v>-55.5</c:v>
                </c:pt>
                <c:pt idx="2">
                  <c:v>-57.75</c:v>
                </c:pt>
                <c:pt idx="3">
                  <c:v>-62.75</c:v>
                </c:pt>
                <c:pt idx="4">
                  <c:v>-69.25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Data!$V$147:$V$159</c:f>
              <c:numCache>
                <c:ptCount val="13"/>
                <c:pt idx="0">
                  <c:v>91</c:v>
                </c:pt>
                <c:pt idx="1">
                  <c:v>121</c:v>
                </c:pt>
                <c:pt idx="2">
                  <c:v>101</c:v>
                </c:pt>
                <c:pt idx="3">
                  <c:v>61</c:v>
                </c:pt>
                <c:pt idx="4">
                  <c:v>40</c:v>
                </c:pt>
                <c:pt idx="5">
                  <c:v>29</c:v>
                </c:pt>
                <c:pt idx="6">
                  <c:v>21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45</c:v>
                </c:pt>
                <c:pt idx="11">
                  <c:v>27</c:v>
                </c:pt>
                <c:pt idx="12">
                  <c:v>18</c:v>
                </c:pt>
              </c:numCache>
            </c:numRef>
          </c:xVal>
          <c:yVal>
            <c:numRef>
              <c:f>Data!$E$147:$E$159</c:f>
              <c:numCache>
                <c:ptCount val="13"/>
                <c:pt idx="0">
                  <c:v>-65.25</c:v>
                </c:pt>
                <c:pt idx="1">
                  <c:v>-62.5</c:v>
                </c:pt>
                <c:pt idx="2">
                  <c:v>-65.25</c:v>
                </c:pt>
                <c:pt idx="3">
                  <c:v>-72.25</c:v>
                </c:pt>
                <c:pt idx="4">
                  <c:v>-79.5</c:v>
                </c:pt>
                <c:pt idx="6">
                  <c:v>-93.5</c:v>
                </c:pt>
              </c:numCache>
            </c:numRef>
          </c:yVal>
          <c:smooth val="0"/>
        </c:ser>
        <c:axId val="56815476"/>
        <c:axId val="41577237"/>
      </c:scatterChart>
      <c:valAx>
        <c:axId val="5681547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77237"/>
        <c:crossesAt val="-80"/>
        <c:crossBetween val="midCat"/>
        <c:dispUnits/>
      </c:valAx>
      <c:valAx>
        <c:axId val="41577237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15476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7"/>
          <c:w val="0.8245"/>
          <c:h val="0.83325"/>
        </c:manualLayout>
      </c:layout>
      <c:scatterChart>
        <c:scatterStyle val="lineMarker"/>
        <c:varyColors val="0"/>
        <c:ser>
          <c:idx val="3"/>
          <c:order val="0"/>
          <c:tx>
            <c:v>A1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Data!$C$160:$C$171</c:f>
              <c:numCache>
                <c:ptCount val="12"/>
                <c:pt idx="1">
                  <c:v>-68</c:v>
                </c:pt>
                <c:pt idx="2">
                  <c:v>-41.5</c:v>
                </c:pt>
                <c:pt idx="3">
                  <c:v>-34.25</c:v>
                </c:pt>
                <c:pt idx="4">
                  <c:v>-39.25</c:v>
                </c:pt>
                <c:pt idx="5">
                  <c:v>-46.5</c:v>
                </c:pt>
                <c:pt idx="6">
                  <c:v>-56.5</c:v>
                </c:pt>
                <c:pt idx="7">
                  <c:v>-58.25</c:v>
                </c:pt>
                <c:pt idx="8">
                  <c:v>-58.75</c:v>
                </c:pt>
                <c:pt idx="9">
                  <c:v>-76.25</c:v>
                </c:pt>
              </c:numCache>
            </c:numRef>
          </c:yVal>
          <c:smooth val="0"/>
        </c:ser>
        <c:ser>
          <c:idx val="2"/>
          <c:order val="1"/>
          <c:tx>
            <c:v>A2 Piezometer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Data!$V$160:$V$171</c:f>
              <c:numCache>
                <c:ptCount val="12"/>
                <c:pt idx="0">
                  <c:v>26</c:v>
                </c:pt>
                <c:pt idx="1">
                  <c:v>59</c:v>
                </c:pt>
                <c:pt idx="2">
                  <c:v>233</c:v>
                </c:pt>
                <c:pt idx="3">
                  <c:v>362</c:v>
                </c:pt>
                <c:pt idx="4">
                  <c:v>273</c:v>
                </c:pt>
                <c:pt idx="5">
                  <c:v>135</c:v>
                </c:pt>
                <c:pt idx="6">
                  <c:v>72</c:v>
                </c:pt>
                <c:pt idx="7">
                  <c:v>65</c:v>
                </c:pt>
                <c:pt idx="8">
                  <c:v>55</c:v>
                </c:pt>
                <c:pt idx="9">
                  <c:v>23</c:v>
                </c:pt>
                <c:pt idx="10">
                  <c:v>40</c:v>
                </c:pt>
                <c:pt idx="11">
                  <c:v>32</c:v>
                </c:pt>
              </c:numCache>
            </c:numRef>
          </c:xVal>
          <c:yVal>
            <c:numRef>
              <c:f>Data!$E$160:$E$171</c:f>
              <c:numCache>
                <c:ptCount val="12"/>
                <c:pt idx="1">
                  <c:v>-87</c:v>
                </c:pt>
                <c:pt idx="2">
                  <c:v>-48.75</c:v>
                </c:pt>
                <c:pt idx="3">
                  <c:v>-39.25</c:v>
                </c:pt>
                <c:pt idx="4">
                  <c:v>-44.25</c:v>
                </c:pt>
                <c:pt idx="5">
                  <c:v>-53</c:v>
                </c:pt>
                <c:pt idx="6">
                  <c:v>-64.25</c:v>
                </c:pt>
                <c:pt idx="7">
                  <c:v>-66</c:v>
                </c:pt>
                <c:pt idx="8">
                  <c:v>-66.75</c:v>
                </c:pt>
                <c:pt idx="9">
                  <c:v>-88.25</c:v>
                </c:pt>
              </c:numCache>
            </c:numRef>
          </c:yVal>
          <c:smooth val="0"/>
        </c:ser>
        <c:axId val="38650814"/>
        <c:axId val="12313007"/>
      </c:scatterChart>
      <c:valAx>
        <c:axId val="3865081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13007"/>
        <c:crossesAt val="-80"/>
        <c:crossBetween val="midCat"/>
        <c:dispUnits/>
      </c:valAx>
      <c:valAx>
        <c:axId val="12313007"/>
        <c:scaling>
          <c:orientation val="minMax"/>
          <c:max val="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0814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&amp;CPrepared by Mono Lake Committee &amp;D</oddHeader>
    <oddFooter>&amp;CNote:  1/2/97 readings were high water marks</oddFooter>
  </headerFooter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&amp;CPrepared by Mono Lake Committee</oddFooter>
  </headerFooter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&amp;CPrepared by Mono Lake Committee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&amp;CPrepared by Mono Lake Committee &amp;D</oddHeader>
    <oddFooter>&amp;CNote:  the 1/2/97 reading was a high water mark.</oddFooter>
  </headerFooter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&amp;CLee Vining Creek</oddHeader>
    <oddFooter>&amp;CPrepared by Mono Lake Committee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96175"/>
    <xdr:graphicFrame>
      <xdr:nvGraphicFramePr>
        <xdr:cNvPr id="1" name="Shape 1025"/>
        <xdr:cNvGraphicFramePr/>
      </xdr:nvGraphicFramePr>
      <xdr:xfrm>
        <a:off x="0" y="0"/>
        <a:ext cx="12153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07"/>
  <sheetViews>
    <sheetView showGridLines="0" tabSelected="1" workbookViewId="0" topLeftCell="A1">
      <pane ySplit="885" topLeftCell="BM181" activePane="bottomLeft" state="split"/>
      <selection pane="topLeft" activeCell="AH1" sqref="AH1:AH16384"/>
      <selection pane="bottomLeft" activeCell="A208" sqref="A208"/>
    </sheetView>
  </sheetViews>
  <sheetFormatPr defaultColWidth="9.77734375" defaultRowHeight="15"/>
  <cols>
    <col min="1" max="1" width="9.99609375" style="11" customWidth="1"/>
    <col min="2" max="2" width="0.3359375" style="0" customWidth="1"/>
    <col min="3" max="3" width="5.5546875" style="0" customWidth="1"/>
    <col min="4" max="4" width="0.3359375" style="0" customWidth="1"/>
    <col min="5" max="5" width="6.77734375" style="0" customWidth="1"/>
    <col min="6" max="6" width="0.3359375" style="0" customWidth="1"/>
    <col min="7" max="7" width="6.6640625" style="0" customWidth="1"/>
    <col min="8" max="8" width="0.3359375" style="0" customWidth="1"/>
    <col min="9" max="9" width="6.77734375" style="0" customWidth="1"/>
    <col min="10" max="10" width="0.44140625" style="0" customWidth="1"/>
    <col min="11" max="11" width="6.77734375" style="0" customWidth="1"/>
    <col min="12" max="12" width="0.55078125" style="0" customWidth="1"/>
    <col min="13" max="13" width="6.5546875" style="0" customWidth="1"/>
    <col min="14" max="14" width="0.3359375" style="0" customWidth="1"/>
    <col min="15" max="15" width="6.6640625" style="0" customWidth="1"/>
    <col min="16" max="16" width="0.44140625" style="0" customWidth="1"/>
    <col min="17" max="17" width="5.5546875" style="0" customWidth="1"/>
    <col min="18" max="18" width="0.3359375" style="0" customWidth="1"/>
    <col min="19" max="19" width="6.5546875" style="0" customWidth="1"/>
    <col min="20" max="20" width="0.44140625" style="0" customWidth="1"/>
    <col min="21" max="21" width="6.77734375" style="0" customWidth="1"/>
    <col min="22" max="22" width="6.88671875" style="0" customWidth="1"/>
    <col min="23" max="23" width="4.77734375" style="6" customWidth="1"/>
    <col min="24" max="25" width="4.77734375" style="0" customWidth="1"/>
    <col min="26" max="26" width="6.21484375" style="0" customWidth="1"/>
    <col min="27" max="27" width="11.4453125" style="0" customWidth="1"/>
    <col min="28" max="28" width="12.6640625" style="0" customWidth="1"/>
  </cols>
  <sheetData>
    <row r="1" spans="1:30" ht="1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6" t="s">
        <v>2</v>
      </c>
      <c r="AA1" t="s">
        <v>20</v>
      </c>
      <c r="AD1" s="13" t="s">
        <v>25</v>
      </c>
    </row>
    <row r="2" spans="1:30" ht="15">
      <c r="A2" s="10" t="s">
        <v>3</v>
      </c>
      <c r="B2" s="4"/>
      <c r="C2" s="3" t="s">
        <v>4</v>
      </c>
      <c r="D2" s="4"/>
      <c r="E2" s="3" t="s">
        <v>5</v>
      </c>
      <c r="F2" s="4"/>
      <c r="G2" s="3" t="s">
        <v>6</v>
      </c>
      <c r="H2" s="4"/>
      <c r="I2" s="3" t="s">
        <v>7</v>
      </c>
      <c r="J2" s="4"/>
      <c r="K2" s="3" t="s">
        <v>8</v>
      </c>
      <c r="L2" s="4"/>
      <c r="M2" s="3" t="s">
        <v>9</v>
      </c>
      <c r="N2" s="4"/>
      <c r="O2" s="3" t="s">
        <v>10</v>
      </c>
      <c r="P2" s="4"/>
      <c r="Q2" s="3" t="s">
        <v>11</v>
      </c>
      <c r="R2" s="4"/>
      <c r="S2" s="3" t="s">
        <v>12</v>
      </c>
      <c r="T2" s="4"/>
      <c r="U2" s="3" t="s">
        <v>13</v>
      </c>
      <c r="V2" s="4" t="s">
        <v>14</v>
      </c>
      <c r="W2" s="7" t="s">
        <v>15</v>
      </c>
      <c r="X2" s="5" t="s">
        <v>16</v>
      </c>
      <c r="Y2" s="5" t="s">
        <v>17</v>
      </c>
      <c r="Z2" s="5" t="s">
        <v>18</v>
      </c>
      <c r="AA2" s="12" t="s">
        <v>22</v>
      </c>
      <c r="AB2" s="12" t="s">
        <v>21</v>
      </c>
      <c r="AC2" s="5" t="s">
        <v>28</v>
      </c>
      <c r="AD2" s="13" t="s">
        <v>23</v>
      </c>
    </row>
    <row r="3" spans="1:30" ht="15">
      <c r="A3" s="9">
        <v>34880</v>
      </c>
      <c r="B3" s="1">
        <v>60.5</v>
      </c>
      <c r="C3" s="1">
        <f aca="true" t="shared" si="0" ref="C3:C34">-(B3-27.5)</f>
        <v>-33</v>
      </c>
      <c r="D3" s="1">
        <v>56.5</v>
      </c>
      <c r="E3" s="1">
        <f aca="true" t="shared" si="1" ref="E3:E34">-(D3-15.5)</f>
        <v>-41</v>
      </c>
      <c r="F3" s="1">
        <v>35</v>
      </c>
      <c r="G3" s="1">
        <f aca="true" t="shared" si="2" ref="G3:G34">-(F3-32)</f>
        <v>-3</v>
      </c>
      <c r="H3" s="1">
        <v>81</v>
      </c>
      <c r="I3" s="1">
        <f aca="true" t="shared" si="3" ref="I3:I38">-(H3-26.5)</f>
        <v>-54.5</v>
      </c>
      <c r="J3" s="1">
        <v>80</v>
      </c>
      <c r="K3" s="1">
        <f aca="true" t="shared" si="4" ref="K3:K25">-(J3-39.5)</f>
        <v>-40.5</v>
      </c>
      <c r="L3" s="1">
        <v>54</v>
      </c>
      <c r="M3" s="1">
        <f aca="true" t="shared" si="5" ref="M3:M11">-(L3-20.5)</f>
        <v>-33.5</v>
      </c>
      <c r="N3" s="1">
        <v>52</v>
      </c>
      <c r="O3" s="1">
        <f aca="true" t="shared" si="6" ref="O3:O66">-(N3-46)</f>
        <v>-6</v>
      </c>
      <c r="P3" s="1">
        <v>40.5</v>
      </c>
      <c r="Q3" s="1">
        <f aca="true" t="shared" si="7" ref="Q3:Q67">-(P3-19.5)</f>
        <v>-21</v>
      </c>
      <c r="R3" s="1">
        <v>34.5</v>
      </c>
      <c r="S3" s="1">
        <f aca="true" t="shared" si="8" ref="S3:S13">-(R3-22)</f>
        <v>-12.5</v>
      </c>
      <c r="T3" s="1">
        <v>69.5</v>
      </c>
      <c r="U3" s="1">
        <f aca="true" t="shared" si="9" ref="U3:U41">-(T3-22)</f>
        <v>-47.5</v>
      </c>
      <c r="V3" s="1">
        <v>372</v>
      </c>
      <c r="W3" s="8"/>
      <c r="AC3" s="14">
        <v>0.4791666666666667</v>
      </c>
      <c r="AD3" s="13" t="s">
        <v>26</v>
      </c>
    </row>
    <row r="4" spans="1:30" ht="15">
      <c r="A4" s="9">
        <v>34886</v>
      </c>
      <c r="B4" s="1">
        <v>65</v>
      </c>
      <c r="C4" s="1">
        <f t="shared" si="0"/>
        <v>-37.5</v>
      </c>
      <c r="D4" s="1">
        <v>59.5</v>
      </c>
      <c r="E4" s="1">
        <f t="shared" si="1"/>
        <v>-44</v>
      </c>
      <c r="F4" s="1">
        <v>38</v>
      </c>
      <c r="G4" s="1">
        <f t="shared" si="2"/>
        <v>-6</v>
      </c>
      <c r="H4" s="1">
        <v>83.5</v>
      </c>
      <c r="I4" s="1">
        <f t="shared" si="3"/>
        <v>-57</v>
      </c>
      <c r="J4" s="1">
        <v>82.5</v>
      </c>
      <c r="K4" s="1">
        <f t="shared" si="4"/>
        <v>-43</v>
      </c>
      <c r="L4" s="1">
        <v>56.5</v>
      </c>
      <c r="M4" s="1">
        <f t="shared" si="5"/>
        <v>-36</v>
      </c>
      <c r="N4" s="1">
        <v>53</v>
      </c>
      <c r="O4" s="1">
        <f t="shared" si="6"/>
        <v>-7</v>
      </c>
      <c r="P4" s="1">
        <v>43.5</v>
      </c>
      <c r="Q4" s="1">
        <f t="shared" si="7"/>
        <v>-24</v>
      </c>
      <c r="R4" s="1">
        <v>38</v>
      </c>
      <c r="S4" s="1">
        <f t="shared" si="8"/>
        <v>-16</v>
      </c>
      <c r="T4" s="1">
        <v>72.5</v>
      </c>
      <c r="U4" s="1">
        <f t="shared" si="9"/>
        <v>-50.5</v>
      </c>
      <c r="V4" s="1">
        <v>368</v>
      </c>
      <c r="W4" s="8"/>
      <c r="AC4" s="14">
        <v>0.53125</v>
      </c>
      <c r="AD4" s="13" t="s">
        <v>24</v>
      </c>
    </row>
    <row r="5" spans="1:30" ht="15">
      <c r="A5" s="9">
        <v>34895</v>
      </c>
      <c r="B5" s="1">
        <v>69</v>
      </c>
      <c r="C5" s="1">
        <f t="shared" si="0"/>
        <v>-41.5</v>
      </c>
      <c r="D5" s="1">
        <v>64</v>
      </c>
      <c r="E5" s="1">
        <f t="shared" si="1"/>
        <v>-48.5</v>
      </c>
      <c r="F5" s="1">
        <v>41.5</v>
      </c>
      <c r="G5" s="1">
        <f t="shared" si="2"/>
        <v>-9.5</v>
      </c>
      <c r="H5" s="1">
        <v>88.5</v>
      </c>
      <c r="I5" s="1">
        <f t="shared" si="3"/>
        <v>-62</v>
      </c>
      <c r="J5" s="1">
        <v>87.25</v>
      </c>
      <c r="K5" s="1">
        <f t="shared" si="4"/>
        <v>-47.75</v>
      </c>
      <c r="L5" s="1">
        <v>60.5</v>
      </c>
      <c r="M5" s="1">
        <f t="shared" si="5"/>
        <v>-40</v>
      </c>
      <c r="N5" s="1">
        <v>54.5</v>
      </c>
      <c r="O5" s="1">
        <f t="shared" si="6"/>
        <v>-8.5</v>
      </c>
      <c r="P5" s="1">
        <v>45.5</v>
      </c>
      <c r="Q5" s="1">
        <f t="shared" si="7"/>
        <v>-26</v>
      </c>
      <c r="R5" s="1">
        <v>40.5</v>
      </c>
      <c r="S5" s="1">
        <f t="shared" si="8"/>
        <v>-18.5</v>
      </c>
      <c r="T5" s="1">
        <v>75</v>
      </c>
      <c r="U5" s="1">
        <f t="shared" si="9"/>
        <v>-53</v>
      </c>
      <c r="V5" s="1">
        <v>286</v>
      </c>
      <c r="W5" s="8"/>
      <c r="AC5" s="14">
        <v>0.5625</v>
      </c>
      <c r="AD5" t="s">
        <v>27</v>
      </c>
    </row>
    <row r="6" spans="1:30" ht="15">
      <c r="A6" s="9">
        <v>34900</v>
      </c>
      <c r="B6" s="1">
        <v>67.5</v>
      </c>
      <c r="C6" s="1">
        <f t="shared" si="0"/>
        <v>-40</v>
      </c>
      <c r="D6" s="1">
        <v>63</v>
      </c>
      <c r="E6" s="1">
        <f t="shared" si="1"/>
        <v>-47.5</v>
      </c>
      <c r="F6" s="1">
        <v>40.5</v>
      </c>
      <c r="G6" s="1">
        <f t="shared" si="2"/>
        <v>-8.5</v>
      </c>
      <c r="H6" s="1">
        <v>87</v>
      </c>
      <c r="I6" s="1">
        <f t="shared" si="3"/>
        <v>-60.5</v>
      </c>
      <c r="J6" s="1">
        <v>85.5</v>
      </c>
      <c r="K6" s="1">
        <f t="shared" si="4"/>
        <v>-46</v>
      </c>
      <c r="L6" s="1">
        <v>59.5</v>
      </c>
      <c r="M6" s="1">
        <f t="shared" si="5"/>
        <v>-39</v>
      </c>
      <c r="N6" s="1">
        <v>54</v>
      </c>
      <c r="O6" s="1">
        <f t="shared" si="6"/>
        <v>-8</v>
      </c>
      <c r="P6" s="1">
        <v>45</v>
      </c>
      <c r="Q6" s="1">
        <f t="shared" si="7"/>
        <v>-25.5</v>
      </c>
      <c r="R6" s="1">
        <v>40.5</v>
      </c>
      <c r="S6" s="1">
        <f t="shared" si="8"/>
        <v>-18.5</v>
      </c>
      <c r="T6" s="1">
        <v>75</v>
      </c>
      <c r="U6" s="1">
        <f t="shared" si="9"/>
        <v>-53</v>
      </c>
      <c r="V6" s="1">
        <v>340</v>
      </c>
      <c r="W6" s="8"/>
      <c r="AC6" s="14">
        <v>0.4583333333333333</v>
      </c>
      <c r="AD6" s="13" t="s">
        <v>99</v>
      </c>
    </row>
    <row r="7" spans="1:30" ht="15">
      <c r="A7" s="9">
        <v>34907</v>
      </c>
      <c r="B7" s="1">
        <v>71.5</v>
      </c>
      <c r="C7" s="1">
        <f t="shared" si="0"/>
        <v>-44</v>
      </c>
      <c r="D7" s="1">
        <v>66.5</v>
      </c>
      <c r="E7" s="1">
        <f t="shared" si="1"/>
        <v>-51</v>
      </c>
      <c r="F7" s="1">
        <v>45.5</v>
      </c>
      <c r="G7" s="1">
        <f t="shared" si="2"/>
        <v>-13.5</v>
      </c>
      <c r="H7" s="1">
        <v>92.5</v>
      </c>
      <c r="I7" s="1">
        <f t="shared" si="3"/>
        <v>-66</v>
      </c>
      <c r="J7" s="1">
        <v>90</v>
      </c>
      <c r="K7" s="1">
        <f t="shared" si="4"/>
        <v>-50.5</v>
      </c>
      <c r="L7" s="1">
        <v>63</v>
      </c>
      <c r="M7" s="1">
        <f t="shared" si="5"/>
        <v>-42.5</v>
      </c>
      <c r="N7" s="1">
        <v>55</v>
      </c>
      <c r="O7" s="1">
        <f t="shared" si="6"/>
        <v>-9</v>
      </c>
      <c r="P7" s="1">
        <v>46.5</v>
      </c>
      <c r="Q7" s="1">
        <f t="shared" si="7"/>
        <v>-27</v>
      </c>
      <c r="R7" s="1">
        <v>42</v>
      </c>
      <c r="S7" s="1">
        <f t="shared" si="8"/>
        <v>-20</v>
      </c>
      <c r="T7" s="1">
        <v>76.75</v>
      </c>
      <c r="U7" s="1">
        <f t="shared" si="9"/>
        <v>-54.75</v>
      </c>
      <c r="V7" s="1">
        <v>244</v>
      </c>
      <c r="W7" s="8"/>
      <c r="AC7" s="14">
        <v>0.4270833333333333</v>
      </c>
      <c r="AD7" s="13" t="s">
        <v>112</v>
      </c>
    </row>
    <row r="8" spans="1:30" ht="15">
      <c r="A8" s="9">
        <v>34914</v>
      </c>
      <c r="B8" s="1">
        <v>72</v>
      </c>
      <c r="C8" s="1">
        <f t="shared" si="0"/>
        <v>-44.5</v>
      </c>
      <c r="D8" s="1">
        <v>67</v>
      </c>
      <c r="E8" s="1">
        <f t="shared" si="1"/>
        <v>-51.5</v>
      </c>
      <c r="F8" s="1">
        <v>46.5</v>
      </c>
      <c r="G8" s="1">
        <f t="shared" si="2"/>
        <v>-14.5</v>
      </c>
      <c r="H8" s="1">
        <v>93</v>
      </c>
      <c r="I8" s="1">
        <f t="shared" si="3"/>
        <v>-66.5</v>
      </c>
      <c r="J8" s="1">
        <v>91</v>
      </c>
      <c r="K8" s="1">
        <f t="shared" si="4"/>
        <v>-51.5</v>
      </c>
      <c r="L8" s="1">
        <v>64</v>
      </c>
      <c r="M8" s="1">
        <f t="shared" si="5"/>
        <v>-43.5</v>
      </c>
      <c r="N8" s="1">
        <v>55.5</v>
      </c>
      <c r="O8" s="1">
        <f t="shared" si="6"/>
        <v>-9.5</v>
      </c>
      <c r="P8" s="1">
        <v>47</v>
      </c>
      <c r="Q8" s="1">
        <f t="shared" si="7"/>
        <v>-27.5</v>
      </c>
      <c r="R8" s="1">
        <v>42</v>
      </c>
      <c r="S8" s="1">
        <f t="shared" si="8"/>
        <v>-20</v>
      </c>
      <c r="T8" s="1">
        <v>76.5</v>
      </c>
      <c r="U8" s="1">
        <f t="shared" si="9"/>
        <v>-54.5</v>
      </c>
      <c r="V8" s="1">
        <v>230</v>
      </c>
      <c r="W8" s="8"/>
      <c r="AC8" s="14">
        <v>0.40625</v>
      </c>
      <c r="AD8" s="13"/>
    </row>
    <row r="9" spans="1:29" ht="15">
      <c r="A9" s="9">
        <v>34921</v>
      </c>
      <c r="B9" s="1">
        <v>74</v>
      </c>
      <c r="C9" s="1">
        <f t="shared" si="0"/>
        <v>-46.5</v>
      </c>
      <c r="D9" s="1">
        <v>70</v>
      </c>
      <c r="E9" s="1">
        <f t="shared" si="1"/>
        <v>-54.5</v>
      </c>
      <c r="F9" s="1">
        <v>51</v>
      </c>
      <c r="G9" s="1">
        <f t="shared" si="2"/>
        <v>-19</v>
      </c>
      <c r="H9" s="1">
        <v>97.5</v>
      </c>
      <c r="I9" s="1">
        <f t="shared" si="3"/>
        <v>-71</v>
      </c>
      <c r="J9" s="1">
        <v>94.5</v>
      </c>
      <c r="K9" s="1">
        <f t="shared" si="4"/>
        <v>-55</v>
      </c>
      <c r="L9" s="1">
        <v>68.5</v>
      </c>
      <c r="M9" s="1">
        <f t="shared" si="5"/>
        <v>-48</v>
      </c>
      <c r="N9" s="1">
        <v>57.5</v>
      </c>
      <c r="O9" s="1">
        <f t="shared" si="6"/>
        <v>-11.5</v>
      </c>
      <c r="P9" s="1">
        <v>49</v>
      </c>
      <c r="Q9" s="1">
        <f t="shared" si="7"/>
        <v>-29.5</v>
      </c>
      <c r="R9" s="1">
        <v>44</v>
      </c>
      <c r="S9" s="1">
        <f t="shared" si="8"/>
        <v>-22</v>
      </c>
      <c r="T9" s="1">
        <v>79</v>
      </c>
      <c r="U9" s="1">
        <f t="shared" si="9"/>
        <v>-57</v>
      </c>
      <c r="V9" s="1">
        <v>180</v>
      </c>
      <c r="W9" s="8"/>
      <c r="AC9" s="14">
        <v>0.4375</v>
      </c>
    </row>
    <row r="10" spans="1:29" ht="15">
      <c r="A10" s="9">
        <v>34928</v>
      </c>
      <c r="B10" s="1">
        <v>76</v>
      </c>
      <c r="C10" s="1">
        <f t="shared" si="0"/>
        <v>-48.5</v>
      </c>
      <c r="D10" s="1">
        <v>71.5</v>
      </c>
      <c r="E10" s="1">
        <f t="shared" si="1"/>
        <v>-56</v>
      </c>
      <c r="F10" s="1">
        <v>53.5</v>
      </c>
      <c r="G10" s="1">
        <f t="shared" si="2"/>
        <v>-21.5</v>
      </c>
      <c r="H10" s="1">
        <v>101</v>
      </c>
      <c r="I10" s="1">
        <f t="shared" si="3"/>
        <v>-74.5</v>
      </c>
      <c r="J10" s="1">
        <v>97.5</v>
      </c>
      <c r="K10" s="1">
        <f t="shared" si="4"/>
        <v>-58</v>
      </c>
      <c r="L10" s="1">
        <v>71</v>
      </c>
      <c r="M10" s="1">
        <f t="shared" si="5"/>
        <v>-50.5</v>
      </c>
      <c r="N10" s="1">
        <v>59</v>
      </c>
      <c r="O10" s="1">
        <f t="shared" si="6"/>
        <v>-13</v>
      </c>
      <c r="P10" s="1">
        <v>50</v>
      </c>
      <c r="Q10" s="1">
        <f t="shared" si="7"/>
        <v>-30.5</v>
      </c>
      <c r="R10" s="1">
        <v>45.5</v>
      </c>
      <c r="S10" s="1">
        <f t="shared" si="8"/>
        <v>-23.5</v>
      </c>
      <c r="T10" s="1">
        <v>79.5</v>
      </c>
      <c r="U10" s="1">
        <f t="shared" si="9"/>
        <v>-57.5</v>
      </c>
      <c r="V10" s="1">
        <v>138</v>
      </c>
      <c r="W10" s="8"/>
      <c r="AC10" s="14">
        <v>0.4166666666666667</v>
      </c>
    </row>
    <row r="11" spans="1:29" ht="15">
      <c r="A11" s="9">
        <v>34935</v>
      </c>
      <c r="B11" s="1">
        <v>74.25</v>
      </c>
      <c r="C11" s="1">
        <f t="shared" si="0"/>
        <v>-46.75</v>
      </c>
      <c r="D11" s="1">
        <v>70</v>
      </c>
      <c r="E11" s="1">
        <f t="shared" si="1"/>
        <v>-54.5</v>
      </c>
      <c r="F11" s="1">
        <v>51.25</v>
      </c>
      <c r="G11" s="1">
        <f t="shared" si="2"/>
        <v>-19.25</v>
      </c>
      <c r="H11" s="1">
        <v>98</v>
      </c>
      <c r="I11" s="1">
        <f t="shared" si="3"/>
        <v>-71.5</v>
      </c>
      <c r="J11" s="1">
        <v>95.5</v>
      </c>
      <c r="K11" s="1">
        <f t="shared" si="4"/>
        <v>-56</v>
      </c>
      <c r="L11" s="1">
        <v>68.25</v>
      </c>
      <c r="M11" s="1">
        <f t="shared" si="5"/>
        <v>-47.75</v>
      </c>
      <c r="N11" s="1">
        <v>57.5</v>
      </c>
      <c r="O11" s="1">
        <f t="shared" si="6"/>
        <v>-11.5</v>
      </c>
      <c r="P11" s="1">
        <v>48.75</v>
      </c>
      <c r="Q11" s="1">
        <f t="shared" si="7"/>
        <v>-29.25</v>
      </c>
      <c r="R11" s="1">
        <v>43.5</v>
      </c>
      <c r="S11" s="1">
        <f t="shared" si="8"/>
        <v>-21.5</v>
      </c>
      <c r="T11" s="1">
        <v>78</v>
      </c>
      <c r="U11" s="1">
        <f t="shared" si="9"/>
        <v>-56</v>
      </c>
      <c r="V11" s="1">
        <v>169</v>
      </c>
      <c r="W11" s="8"/>
      <c r="AC11" s="14">
        <v>0.4618055555555556</v>
      </c>
    </row>
    <row r="12" spans="1:29" ht="15">
      <c r="A12" s="9">
        <v>34943</v>
      </c>
      <c r="B12" s="1">
        <v>78.5</v>
      </c>
      <c r="C12" s="1">
        <f t="shared" si="0"/>
        <v>-51</v>
      </c>
      <c r="D12" s="1">
        <v>74</v>
      </c>
      <c r="E12" s="1">
        <f t="shared" si="1"/>
        <v>-58.5</v>
      </c>
      <c r="F12" s="1">
        <v>56.5</v>
      </c>
      <c r="G12" s="1">
        <f t="shared" si="2"/>
        <v>-24.5</v>
      </c>
      <c r="H12" s="1">
        <v>105.5</v>
      </c>
      <c r="I12" s="1">
        <f t="shared" si="3"/>
        <v>-79</v>
      </c>
      <c r="J12" s="1">
        <v>101</v>
      </c>
      <c r="K12" s="1">
        <f t="shared" si="4"/>
        <v>-61.5</v>
      </c>
      <c r="L12" s="1" t="s">
        <v>19</v>
      </c>
      <c r="M12" s="1"/>
      <c r="N12" s="1">
        <v>60.5</v>
      </c>
      <c r="O12" s="1">
        <f t="shared" si="6"/>
        <v>-14.5</v>
      </c>
      <c r="P12" s="1">
        <v>52</v>
      </c>
      <c r="Q12" s="1">
        <f t="shared" si="7"/>
        <v>-32.5</v>
      </c>
      <c r="R12" s="1">
        <v>46</v>
      </c>
      <c r="S12" s="1">
        <f t="shared" si="8"/>
        <v>-24</v>
      </c>
      <c r="T12" s="1">
        <v>80</v>
      </c>
      <c r="U12" s="1">
        <f t="shared" si="9"/>
        <v>-58</v>
      </c>
      <c r="V12" s="1">
        <v>93</v>
      </c>
      <c r="W12" s="8"/>
      <c r="AC12" s="14">
        <v>0.4583333333333333</v>
      </c>
    </row>
    <row r="13" spans="1:29" ht="15">
      <c r="A13" s="9">
        <v>34950</v>
      </c>
      <c r="B13" s="1">
        <v>80</v>
      </c>
      <c r="C13" s="1">
        <f t="shared" si="0"/>
        <v>-52.5</v>
      </c>
      <c r="D13" s="1">
        <v>75.5</v>
      </c>
      <c r="E13" s="1">
        <f t="shared" si="1"/>
        <v>-60</v>
      </c>
      <c r="F13" s="1">
        <v>58.5</v>
      </c>
      <c r="G13" s="1">
        <f t="shared" si="2"/>
        <v>-26.5</v>
      </c>
      <c r="H13" s="1">
        <v>107.5</v>
      </c>
      <c r="I13" s="1">
        <f t="shared" si="3"/>
        <v>-81</v>
      </c>
      <c r="J13" s="1">
        <v>101.5</v>
      </c>
      <c r="K13" s="1">
        <f t="shared" si="4"/>
        <v>-62</v>
      </c>
      <c r="L13" s="1" t="s">
        <v>19</v>
      </c>
      <c r="M13" s="1"/>
      <c r="N13" s="1">
        <v>61.5</v>
      </c>
      <c r="O13" s="1">
        <f t="shared" si="6"/>
        <v>-15.5</v>
      </c>
      <c r="P13" s="1">
        <v>52</v>
      </c>
      <c r="Q13" s="1">
        <f t="shared" si="7"/>
        <v>-32.5</v>
      </c>
      <c r="R13" s="1">
        <v>45</v>
      </c>
      <c r="S13" s="1">
        <f t="shared" si="8"/>
        <v>-23</v>
      </c>
      <c r="T13" s="1">
        <v>80</v>
      </c>
      <c r="U13" s="1">
        <f t="shared" si="9"/>
        <v>-58</v>
      </c>
      <c r="V13" s="1">
        <v>77</v>
      </c>
      <c r="W13" s="8"/>
      <c r="AC13" s="14">
        <v>0.4618055555555556</v>
      </c>
    </row>
    <row r="14" spans="1:29" ht="15">
      <c r="A14" s="9">
        <v>34956</v>
      </c>
      <c r="B14" s="1">
        <v>79</v>
      </c>
      <c r="C14" s="1">
        <f t="shared" si="0"/>
        <v>-51.5</v>
      </c>
      <c r="D14" s="1">
        <v>75</v>
      </c>
      <c r="E14" s="1">
        <f t="shared" si="1"/>
        <v>-59.5</v>
      </c>
      <c r="F14" s="1">
        <v>58</v>
      </c>
      <c r="G14" s="1">
        <f t="shared" si="2"/>
        <v>-26</v>
      </c>
      <c r="H14" s="1">
        <v>107</v>
      </c>
      <c r="I14" s="1">
        <f t="shared" si="3"/>
        <v>-80.5</v>
      </c>
      <c r="J14" s="1">
        <v>102</v>
      </c>
      <c r="K14" s="1">
        <f t="shared" si="4"/>
        <v>-62.5</v>
      </c>
      <c r="L14" s="1" t="s">
        <v>19</v>
      </c>
      <c r="M14" s="1"/>
      <c r="N14" s="1">
        <v>61</v>
      </c>
      <c r="O14" s="1">
        <f t="shared" si="6"/>
        <v>-15</v>
      </c>
      <c r="P14" s="1">
        <v>51</v>
      </c>
      <c r="Q14" s="1">
        <f t="shared" si="7"/>
        <v>-31.5</v>
      </c>
      <c r="R14" s="1"/>
      <c r="S14" s="1"/>
      <c r="T14" s="1">
        <v>79.25</v>
      </c>
      <c r="U14" s="1">
        <f t="shared" si="9"/>
        <v>-57.25</v>
      </c>
      <c r="V14" s="1">
        <v>77</v>
      </c>
      <c r="W14" s="8"/>
      <c r="AC14" s="14">
        <v>0.513888888888889</v>
      </c>
    </row>
    <row r="15" spans="1:29" ht="15">
      <c r="A15" s="9">
        <v>34963</v>
      </c>
      <c r="B15" s="1">
        <v>80.25</v>
      </c>
      <c r="C15" s="1">
        <f t="shared" si="0"/>
        <v>-52.75</v>
      </c>
      <c r="D15" s="1">
        <v>76</v>
      </c>
      <c r="E15" s="1">
        <f t="shared" si="1"/>
        <v>-60.5</v>
      </c>
      <c r="F15" s="1">
        <v>60.25</v>
      </c>
      <c r="G15" s="1">
        <f t="shared" si="2"/>
        <v>-28.25</v>
      </c>
      <c r="H15" s="1">
        <v>109</v>
      </c>
      <c r="I15" s="1">
        <f t="shared" si="3"/>
        <v>-82.5</v>
      </c>
      <c r="J15" s="1">
        <v>104</v>
      </c>
      <c r="K15" s="1">
        <f t="shared" si="4"/>
        <v>-64.5</v>
      </c>
      <c r="L15" s="1" t="s">
        <v>19</v>
      </c>
      <c r="M15" s="1"/>
      <c r="N15" s="1">
        <v>62.25</v>
      </c>
      <c r="O15" s="1">
        <f t="shared" si="6"/>
        <v>-16.25</v>
      </c>
      <c r="P15" s="1">
        <v>52.25</v>
      </c>
      <c r="Q15" s="1">
        <f t="shared" si="7"/>
        <v>-32.75</v>
      </c>
      <c r="R15" s="1">
        <v>46</v>
      </c>
      <c r="S15" s="1">
        <f aca="true" t="shared" si="10" ref="S15:S78">-(R15-22)</f>
        <v>-24</v>
      </c>
      <c r="T15" s="1">
        <v>80.5</v>
      </c>
      <c r="U15" s="1">
        <f t="shared" si="9"/>
        <v>-58.5</v>
      </c>
      <c r="V15" s="1">
        <v>63</v>
      </c>
      <c r="W15" s="8"/>
      <c r="AC15" s="14">
        <v>0.4583333333333333</v>
      </c>
    </row>
    <row r="16" spans="1:29" ht="15">
      <c r="A16" s="9">
        <v>34970</v>
      </c>
      <c r="B16" s="1">
        <v>80.5</v>
      </c>
      <c r="C16" s="1">
        <f t="shared" si="0"/>
        <v>-53</v>
      </c>
      <c r="D16" s="1">
        <v>76</v>
      </c>
      <c r="E16" s="1">
        <f t="shared" si="1"/>
        <v>-60.5</v>
      </c>
      <c r="F16" s="1">
        <v>60.75</v>
      </c>
      <c r="G16" s="1">
        <f t="shared" si="2"/>
        <v>-28.75</v>
      </c>
      <c r="H16" s="1">
        <v>109.5</v>
      </c>
      <c r="I16" s="1">
        <f t="shared" si="3"/>
        <v>-83</v>
      </c>
      <c r="J16" s="1">
        <v>104.5</v>
      </c>
      <c r="K16" s="1">
        <f t="shared" si="4"/>
        <v>-65</v>
      </c>
      <c r="L16" s="1" t="s">
        <v>19</v>
      </c>
      <c r="M16" s="1"/>
      <c r="N16" s="1">
        <v>61.75</v>
      </c>
      <c r="O16" s="1">
        <f t="shared" si="6"/>
        <v>-15.75</v>
      </c>
      <c r="P16" s="1">
        <v>52.5</v>
      </c>
      <c r="Q16" s="1">
        <f t="shared" si="7"/>
        <v>-33</v>
      </c>
      <c r="R16" s="1">
        <v>46.5</v>
      </c>
      <c r="S16" s="1">
        <f t="shared" si="10"/>
        <v>-24.5</v>
      </c>
      <c r="T16" s="1">
        <v>81</v>
      </c>
      <c r="U16" s="1">
        <f t="shared" si="9"/>
        <v>-59</v>
      </c>
      <c r="V16" s="1">
        <v>63</v>
      </c>
      <c r="W16" s="8"/>
      <c r="AC16" s="14" t="s">
        <v>29</v>
      </c>
    </row>
    <row r="17" spans="1:29" ht="15">
      <c r="A17" s="9">
        <v>34977</v>
      </c>
      <c r="B17" s="1">
        <v>82.5</v>
      </c>
      <c r="C17" s="1">
        <f t="shared" si="0"/>
        <v>-55</v>
      </c>
      <c r="D17" s="1">
        <v>78</v>
      </c>
      <c r="E17" s="1">
        <f t="shared" si="1"/>
        <v>-62.5</v>
      </c>
      <c r="F17" s="1">
        <v>63</v>
      </c>
      <c r="G17" s="1">
        <f t="shared" si="2"/>
        <v>-31</v>
      </c>
      <c r="H17" s="1">
        <v>112</v>
      </c>
      <c r="I17" s="1">
        <f t="shared" si="3"/>
        <v>-85.5</v>
      </c>
      <c r="J17" s="1">
        <v>108</v>
      </c>
      <c r="K17" s="1">
        <f t="shared" si="4"/>
        <v>-68.5</v>
      </c>
      <c r="L17" s="1" t="s">
        <v>19</v>
      </c>
      <c r="M17" s="1"/>
      <c r="N17" s="1">
        <v>63</v>
      </c>
      <c r="O17" s="1">
        <f t="shared" si="6"/>
        <v>-17</v>
      </c>
      <c r="P17" s="1">
        <v>55</v>
      </c>
      <c r="Q17" s="1">
        <f t="shared" si="7"/>
        <v>-35.5</v>
      </c>
      <c r="R17" s="1">
        <v>49</v>
      </c>
      <c r="S17" s="1">
        <f t="shared" si="10"/>
        <v>-27</v>
      </c>
      <c r="T17" s="1">
        <v>83.5</v>
      </c>
      <c r="U17" s="1">
        <f t="shared" si="9"/>
        <v>-61.5</v>
      </c>
      <c r="V17" s="1">
        <v>51</v>
      </c>
      <c r="W17" s="8"/>
      <c r="AC17" s="14">
        <v>0.4583333333333333</v>
      </c>
    </row>
    <row r="18" spans="1:29" ht="15">
      <c r="A18" s="9">
        <v>34984</v>
      </c>
      <c r="B18" s="1">
        <v>82.5</v>
      </c>
      <c r="C18" s="1">
        <f t="shared" si="0"/>
        <v>-55</v>
      </c>
      <c r="D18" s="1">
        <v>78.5</v>
      </c>
      <c r="E18" s="1">
        <f t="shared" si="1"/>
        <v>-63</v>
      </c>
      <c r="F18" s="1">
        <v>63.5</v>
      </c>
      <c r="G18" s="1">
        <f t="shared" si="2"/>
        <v>-31.5</v>
      </c>
      <c r="H18" s="1">
        <v>113.25</v>
      </c>
      <c r="I18" s="1">
        <f t="shared" si="3"/>
        <v>-86.75</v>
      </c>
      <c r="J18" s="1">
        <v>108.5</v>
      </c>
      <c r="K18" s="1">
        <f t="shared" si="4"/>
        <v>-69</v>
      </c>
      <c r="L18" s="1" t="s">
        <v>19</v>
      </c>
      <c r="M18" s="1"/>
      <c r="N18" s="1">
        <v>63.5</v>
      </c>
      <c r="O18" s="1">
        <f t="shared" si="6"/>
        <v>-17.5</v>
      </c>
      <c r="P18" s="1">
        <v>55.25</v>
      </c>
      <c r="Q18" s="1">
        <f t="shared" si="7"/>
        <v>-35.75</v>
      </c>
      <c r="R18" s="1">
        <v>49.5</v>
      </c>
      <c r="S18" s="1">
        <f t="shared" si="10"/>
        <v>-27.5</v>
      </c>
      <c r="T18" s="1">
        <v>84</v>
      </c>
      <c r="U18" s="1">
        <f t="shared" si="9"/>
        <v>-62</v>
      </c>
      <c r="V18" s="1">
        <v>46</v>
      </c>
      <c r="W18" s="8"/>
      <c r="AC18" t="s">
        <v>30</v>
      </c>
    </row>
    <row r="19" spans="1:29" ht="15">
      <c r="A19" s="9">
        <v>34991</v>
      </c>
      <c r="B19" s="1">
        <v>82.5</v>
      </c>
      <c r="C19" s="1">
        <f t="shared" si="0"/>
        <v>-55</v>
      </c>
      <c r="D19" s="1">
        <v>78.5</v>
      </c>
      <c r="E19" s="1">
        <f t="shared" si="1"/>
        <v>-63</v>
      </c>
      <c r="F19" s="1">
        <v>63.5</v>
      </c>
      <c r="G19" s="1">
        <f t="shared" si="2"/>
        <v>-31.5</v>
      </c>
      <c r="H19" s="1">
        <v>113.5</v>
      </c>
      <c r="I19" s="1">
        <f t="shared" si="3"/>
        <v>-87</v>
      </c>
      <c r="J19" s="1">
        <v>109.25</v>
      </c>
      <c r="K19" s="1">
        <f t="shared" si="4"/>
        <v>-69.75</v>
      </c>
      <c r="L19" s="1" t="s">
        <v>19</v>
      </c>
      <c r="M19" s="1"/>
      <c r="N19" s="1">
        <v>63.25</v>
      </c>
      <c r="O19" s="1">
        <f t="shared" si="6"/>
        <v>-17.25</v>
      </c>
      <c r="P19" s="1">
        <v>55.5</v>
      </c>
      <c r="Q19" s="1">
        <f t="shared" si="7"/>
        <v>-36</v>
      </c>
      <c r="R19" s="1">
        <v>50</v>
      </c>
      <c r="S19" s="1">
        <f t="shared" si="10"/>
        <v>-28</v>
      </c>
      <c r="T19" s="1">
        <v>84.5</v>
      </c>
      <c r="U19" s="1">
        <f t="shared" si="9"/>
        <v>-62.5</v>
      </c>
      <c r="V19" s="1">
        <v>43</v>
      </c>
      <c r="W19" s="8"/>
      <c r="AC19" t="s">
        <v>31</v>
      </c>
    </row>
    <row r="20" spans="1:29" ht="15">
      <c r="A20" s="9">
        <v>34998</v>
      </c>
      <c r="B20" s="1">
        <v>83.75</v>
      </c>
      <c r="C20" s="1">
        <f t="shared" si="0"/>
        <v>-56.25</v>
      </c>
      <c r="D20" s="1">
        <v>80</v>
      </c>
      <c r="E20" s="1">
        <f t="shared" si="1"/>
        <v>-64.5</v>
      </c>
      <c r="F20" s="1">
        <v>64.5</v>
      </c>
      <c r="G20" s="1">
        <f t="shared" si="2"/>
        <v>-32.5</v>
      </c>
      <c r="H20" s="1">
        <v>115</v>
      </c>
      <c r="I20" s="1">
        <f t="shared" si="3"/>
        <v>-88.5</v>
      </c>
      <c r="J20" s="1">
        <v>110.75</v>
      </c>
      <c r="K20" s="1">
        <f t="shared" si="4"/>
        <v>-71.25</v>
      </c>
      <c r="L20" s="1" t="s">
        <v>19</v>
      </c>
      <c r="M20" s="1"/>
      <c r="N20" s="1">
        <v>63.5</v>
      </c>
      <c r="O20" s="1">
        <f t="shared" si="6"/>
        <v>-17.5</v>
      </c>
      <c r="P20" s="1">
        <v>56</v>
      </c>
      <c r="Q20" s="1">
        <f t="shared" si="7"/>
        <v>-36.5</v>
      </c>
      <c r="R20" s="1">
        <v>50.75</v>
      </c>
      <c r="S20" s="1">
        <f t="shared" si="10"/>
        <v>-28.75</v>
      </c>
      <c r="T20" s="1">
        <v>85.5</v>
      </c>
      <c r="U20" s="1">
        <f t="shared" si="9"/>
        <v>-63.5</v>
      </c>
      <c r="V20" s="1">
        <v>43</v>
      </c>
      <c r="W20" s="8"/>
      <c r="AC20" t="s">
        <v>32</v>
      </c>
    </row>
    <row r="21" spans="1:29" ht="15">
      <c r="A21" s="9">
        <v>35005</v>
      </c>
      <c r="B21" s="1">
        <v>83.5</v>
      </c>
      <c r="C21" s="1">
        <f t="shared" si="0"/>
        <v>-56</v>
      </c>
      <c r="D21" s="1">
        <v>79.75</v>
      </c>
      <c r="E21" s="1">
        <f t="shared" si="1"/>
        <v>-64.25</v>
      </c>
      <c r="F21" s="1">
        <v>64</v>
      </c>
      <c r="G21" s="1">
        <f t="shared" si="2"/>
        <v>-32</v>
      </c>
      <c r="H21" s="1">
        <v>115</v>
      </c>
      <c r="I21" s="1">
        <f t="shared" si="3"/>
        <v>-88.5</v>
      </c>
      <c r="J21" s="1">
        <v>111</v>
      </c>
      <c r="K21" s="1">
        <f t="shared" si="4"/>
        <v>-71.5</v>
      </c>
      <c r="L21" s="1" t="s">
        <v>19</v>
      </c>
      <c r="M21" s="1"/>
      <c r="N21" s="1">
        <v>63</v>
      </c>
      <c r="O21" s="1">
        <f t="shared" si="6"/>
        <v>-17</v>
      </c>
      <c r="P21" s="1">
        <v>56.5</v>
      </c>
      <c r="Q21" s="1">
        <f t="shared" si="7"/>
        <v>-37</v>
      </c>
      <c r="R21" s="1">
        <v>51.25</v>
      </c>
      <c r="S21" s="1">
        <f t="shared" si="10"/>
        <v>-29.25</v>
      </c>
      <c r="T21" s="1">
        <v>86</v>
      </c>
      <c r="U21" s="1">
        <f t="shared" si="9"/>
        <v>-64</v>
      </c>
      <c r="V21" s="1">
        <v>46</v>
      </c>
      <c r="W21" s="8"/>
      <c r="AC21" s="14">
        <v>0.4375</v>
      </c>
    </row>
    <row r="22" spans="1:29" ht="15">
      <c r="A22" s="9">
        <v>35012</v>
      </c>
      <c r="B22" s="1">
        <v>84.75</v>
      </c>
      <c r="C22" s="1">
        <f t="shared" si="0"/>
        <v>-57.25</v>
      </c>
      <c r="D22" s="1">
        <v>81.5</v>
      </c>
      <c r="E22" s="1">
        <f t="shared" si="1"/>
        <v>-66</v>
      </c>
      <c r="F22" s="1">
        <v>65.25</v>
      </c>
      <c r="G22" s="1">
        <f t="shared" si="2"/>
        <v>-33.25</v>
      </c>
      <c r="H22" s="1">
        <v>116.75</v>
      </c>
      <c r="I22" s="1">
        <f t="shared" si="3"/>
        <v>-90.25</v>
      </c>
      <c r="J22" s="1">
        <v>113</v>
      </c>
      <c r="K22" s="1">
        <f t="shared" si="4"/>
        <v>-73.5</v>
      </c>
      <c r="L22" s="1" t="s">
        <v>19</v>
      </c>
      <c r="M22" s="1"/>
      <c r="N22" s="1">
        <v>63.75</v>
      </c>
      <c r="O22" s="1">
        <f t="shared" si="6"/>
        <v>-17.75</v>
      </c>
      <c r="P22" s="1">
        <v>57.75</v>
      </c>
      <c r="Q22" s="1">
        <f t="shared" si="7"/>
        <v>-38.25</v>
      </c>
      <c r="R22" s="1">
        <v>53</v>
      </c>
      <c r="S22" s="1">
        <f t="shared" si="10"/>
        <v>-31</v>
      </c>
      <c r="T22" s="1">
        <v>87.75</v>
      </c>
      <c r="U22" s="1">
        <f t="shared" si="9"/>
        <v>-65.75</v>
      </c>
      <c r="V22" s="1">
        <v>41</v>
      </c>
      <c r="W22" s="8"/>
      <c r="AC22" t="s">
        <v>31</v>
      </c>
    </row>
    <row r="23" spans="1:23" ht="15">
      <c r="A23" s="9">
        <v>35019</v>
      </c>
      <c r="B23" s="1">
        <v>86</v>
      </c>
      <c r="C23" s="1">
        <f t="shared" si="0"/>
        <v>-58.5</v>
      </c>
      <c r="D23" s="1">
        <v>83</v>
      </c>
      <c r="E23" s="1">
        <f t="shared" si="1"/>
        <v>-67.5</v>
      </c>
      <c r="F23" s="1">
        <v>66.5</v>
      </c>
      <c r="G23" s="1">
        <f t="shared" si="2"/>
        <v>-34.5</v>
      </c>
      <c r="H23" s="1">
        <v>116.5</v>
      </c>
      <c r="I23" s="1">
        <f t="shared" si="3"/>
        <v>-90</v>
      </c>
      <c r="J23" s="1">
        <v>114.75</v>
      </c>
      <c r="K23" s="1">
        <f t="shared" si="4"/>
        <v>-75.25</v>
      </c>
      <c r="L23" s="1" t="s">
        <v>19</v>
      </c>
      <c r="M23" s="1"/>
      <c r="N23" s="1">
        <v>64.5</v>
      </c>
      <c r="O23" s="1">
        <f t="shared" si="6"/>
        <v>-18.5</v>
      </c>
      <c r="P23" s="1">
        <v>59.5</v>
      </c>
      <c r="Q23" s="1">
        <f t="shared" si="7"/>
        <v>-40</v>
      </c>
      <c r="R23" s="1">
        <v>55</v>
      </c>
      <c r="S23" s="1">
        <f t="shared" si="10"/>
        <v>-33</v>
      </c>
      <c r="T23" s="1">
        <v>90</v>
      </c>
      <c r="U23" s="1">
        <f t="shared" si="9"/>
        <v>-68</v>
      </c>
      <c r="V23" s="1">
        <v>41</v>
      </c>
      <c r="W23" s="8"/>
    </row>
    <row r="24" spans="1:23" ht="15">
      <c r="A24" s="9">
        <v>35025</v>
      </c>
      <c r="B24" s="1">
        <v>84.75</v>
      </c>
      <c r="C24" s="1">
        <f t="shared" si="0"/>
        <v>-57.25</v>
      </c>
      <c r="D24" s="1">
        <v>82</v>
      </c>
      <c r="E24" s="1">
        <f t="shared" si="1"/>
        <v>-66.5</v>
      </c>
      <c r="F24" s="1">
        <v>64</v>
      </c>
      <c r="G24" s="1">
        <f t="shared" si="2"/>
        <v>-32</v>
      </c>
      <c r="H24" s="1" t="s">
        <v>19</v>
      </c>
      <c r="I24" s="1"/>
      <c r="J24" s="1">
        <v>113.5</v>
      </c>
      <c r="K24" s="1">
        <f t="shared" si="4"/>
        <v>-74</v>
      </c>
      <c r="L24" s="1" t="s">
        <v>19</v>
      </c>
      <c r="M24" s="1"/>
      <c r="N24" s="1">
        <v>63</v>
      </c>
      <c r="O24" s="1">
        <f t="shared" si="6"/>
        <v>-17</v>
      </c>
      <c r="P24" s="1">
        <v>57</v>
      </c>
      <c r="Q24" s="1">
        <f t="shared" si="7"/>
        <v>-37.5</v>
      </c>
      <c r="R24" s="1">
        <v>51.75</v>
      </c>
      <c r="S24" s="1">
        <f t="shared" si="10"/>
        <v>-29.75</v>
      </c>
      <c r="T24" s="1">
        <v>87.5</v>
      </c>
      <c r="U24" s="1">
        <f t="shared" si="9"/>
        <v>-65.5</v>
      </c>
      <c r="V24" s="1">
        <v>59</v>
      </c>
      <c r="W24" s="8"/>
    </row>
    <row r="25" spans="1:29" ht="15">
      <c r="A25" s="9">
        <v>35033</v>
      </c>
      <c r="B25" s="1">
        <v>85.5</v>
      </c>
      <c r="C25" s="1">
        <f t="shared" si="0"/>
        <v>-58</v>
      </c>
      <c r="D25" s="1">
        <v>83.5</v>
      </c>
      <c r="E25" s="1">
        <f t="shared" si="1"/>
        <v>-68</v>
      </c>
      <c r="F25" s="1">
        <v>63.75</v>
      </c>
      <c r="G25" s="1">
        <f t="shared" si="2"/>
        <v>-31.75</v>
      </c>
      <c r="H25" s="1" t="s">
        <v>19</v>
      </c>
      <c r="I25" s="1"/>
      <c r="J25" s="1">
        <v>114.25</v>
      </c>
      <c r="K25" s="1">
        <f t="shared" si="4"/>
        <v>-74.75</v>
      </c>
      <c r="L25" s="1" t="s">
        <v>19</v>
      </c>
      <c r="M25" s="1"/>
      <c r="N25" s="1">
        <v>63.25</v>
      </c>
      <c r="O25" s="1">
        <f t="shared" si="6"/>
        <v>-17.25</v>
      </c>
      <c r="P25" s="1">
        <v>58.25</v>
      </c>
      <c r="Q25" s="1">
        <f t="shared" si="7"/>
        <v>-38.75</v>
      </c>
      <c r="R25" s="1">
        <v>52.75</v>
      </c>
      <c r="S25" s="1">
        <f t="shared" si="10"/>
        <v>-30.75</v>
      </c>
      <c r="T25" s="1">
        <v>88</v>
      </c>
      <c r="U25" s="1">
        <f t="shared" si="9"/>
        <v>-66</v>
      </c>
      <c r="V25" s="1">
        <v>56</v>
      </c>
      <c r="W25" s="8"/>
      <c r="AC25" t="s">
        <v>33</v>
      </c>
    </row>
    <row r="26" spans="1:23" ht="15">
      <c r="A26" s="9">
        <v>35040</v>
      </c>
      <c r="B26" s="1">
        <v>86</v>
      </c>
      <c r="C26" s="1">
        <f t="shared" si="0"/>
        <v>-58.5</v>
      </c>
      <c r="D26" s="1">
        <v>83.5</v>
      </c>
      <c r="E26" s="1">
        <f t="shared" si="1"/>
        <v>-68</v>
      </c>
      <c r="F26" s="1">
        <v>65.75</v>
      </c>
      <c r="G26" s="1">
        <f t="shared" si="2"/>
        <v>-33.75</v>
      </c>
      <c r="H26" s="1" t="s">
        <v>19</v>
      </c>
      <c r="I26" s="1"/>
      <c r="J26" s="1" t="s">
        <v>19</v>
      </c>
      <c r="K26" s="1"/>
      <c r="L26" s="1" t="s">
        <v>19</v>
      </c>
      <c r="M26" s="1"/>
      <c r="N26" s="1">
        <v>64</v>
      </c>
      <c r="O26" s="1">
        <f t="shared" si="6"/>
        <v>-18</v>
      </c>
      <c r="P26" s="1">
        <v>58.75</v>
      </c>
      <c r="Q26" s="1">
        <f t="shared" si="7"/>
        <v>-39.25</v>
      </c>
      <c r="R26" s="1">
        <v>54</v>
      </c>
      <c r="S26" s="1">
        <f t="shared" si="10"/>
        <v>-32</v>
      </c>
      <c r="T26" s="1">
        <v>89.25</v>
      </c>
      <c r="U26" s="1">
        <f t="shared" si="9"/>
        <v>-67.25</v>
      </c>
      <c r="V26" s="1">
        <v>49</v>
      </c>
      <c r="W26" s="8"/>
    </row>
    <row r="27" spans="1:29" ht="15">
      <c r="A27" s="9">
        <v>35047</v>
      </c>
      <c r="B27" s="1">
        <v>86.75</v>
      </c>
      <c r="C27" s="1">
        <f t="shared" si="0"/>
        <v>-59.25</v>
      </c>
      <c r="D27" s="1">
        <v>84</v>
      </c>
      <c r="E27" s="1">
        <f t="shared" si="1"/>
        <v>-68.5</v>
      </c>
      <c r="F27" s="1">
        <v>65.75</v>
      </c>
      <c r="G27" s="1">
        <f t="shared" si="2"/>
        <v>-33.75</v>
      </c>
      <c r="H27" s="1" t="s">
        <v>19</v>
      </c>
      <c r="I27" s="1"/>
      <c r="J27" s="1">
        <v>114.5</v>
      </c>
      <c r="K27" s="1">
        <f aca="true" t="shared" si="11" ref="K27:K40">-(J27-39.5)</f>
        <v>-75</v>
      </c>
      <c r="L27" s="1" t="s">
        <v>19</v>
      </c>
      <c r="M27" s="1"/>
      <c r="N27" s="1">
        <v>63.5</v>
      </c>
      <c r="O27" s="1">
        <f t="shared" si="6"/>
        <v>-17.5</v>
      </c>
      <c r="P27" s="1">
        <v>54.5</v>
      </c>
      <c r="Q27" s="1">
        <f t="shared" si="7"/>
        <v>-35</v>
      </c>
      <c r="R27" s="1">
        <v>53.75</v>
      </c>
      <c r="S27" s="1">
        <f t="shared" si="10"/>
        <v>-31.75</v>
      </c>
      <c r="T27" s="1">
        <v>88.5</v>
      </c>
      <c r="U27" s="1">
        <f t="shared" si="9"/>
        <v>-66.5</v>
      </c>
      <c r="V27" s="1">
        <v>56</v>
      </c>
      <c r="W27" s="8"/>
      <c r="AC27" t="s">
        <v>34</v>
      </c>
    </row>
    <row r="28" spans="1:29" ht="15">
      <c r="A28" s="9">
        <v>35250</v>
      </c>
      <c r="B28" s="1">
        <v>70</v>
      </c>
      <c r="C28" s="1">
        <f t="shared" si="0"/>
        <v>-42.5</v>
      </c>
      <c r="D28" s="1">
        <v>66.75</v>
      </c>
      <c r="E28" s="1">
        <f t="shared" si="1"/>
        <v>-51.25</v>
      </c>
      <c r="F28" s="1">
        <v>46.25</v>
      </c>
      <c r="G28" s="1">
        <f t="shared" si="2"/>
        <v>-14.25</v>
      </c>
      <c r="H28" s="1">
        <v>91</v>
      </c>
      <c r="I28" s="1">
        <f t="shared" si="3"/>
        <v>-64.5</v>
      </c>
      <c r="J28" s="1">
        <v>87</v>
      </c>
      <c r="K28" s="1">
        <f t="shared" si="11"/>
        <v>-47.5</v>
      </c>
      <c r="L28" s="1">
        <v>58.5</v>
      </c>
      <c r="M28" s="1">
        <f aca="true" t="shared" si="12" ref="M28:M98">-(L28-20.5)</f>
        <v>-38</v>
      </c>
      <c r="N28" s="1">
        <v>56.25</v>
      </c>
      <c r="O28" s="1">
        <f t="shared" si="6"/>
        <v>-10.25</v>
      </c>
      <c r="P28" s="1">
        <v>43.25</v>
      </c>
      <c r="Q28" s="1">
        <f t="shared" si="7"/>
        <v>-23.75</v>
      </c>
      <c r="R28" s="1">
        <v>36.75</v>
      </c>
      <c r="S28" s="1">
        <f t="shared" si="10"/>
        <v>-14.75</v>
      </c>
      <c r="T28" s="1">
        <v>70</v>
      </c>
      <c r="U28" s="1">
        <f t="shared" si="9"/>
        <v>-48</v>
      </c>
      <c r="V28" s="1">
        <v>198</v>
      </c>
      <c r="W28" s="8"/>
      <c r="AC28" s="14">
        <v>0.4791666666666667</v>
      </c>
    </row>
    <row r="29" spans="1:29" ht="15">
      <c r="A29" s="9">
        <v>35264</v>
      </c>
      <c r="B29" s="1">
        <v>75.25</v>
      </c>
      <c r="C29" s="1">
        <f t="shared" si="0"/>
        <v>-47.75</v>
      </c>
      <c r="D29" s="1">
        <v>71.25</v>
      </c>
      <c r="E29" s="1">
        <f t="shared" si="1"/>
        <v>-55.75</v>
      </c>
      <c r="F29" s="1">
        <v>54.25</v>
      </c>
      <c r="G29" s="1">
        <f t="shared" si="2"/>
        <v>-22.25</v>
      </c>
      <c r="H29" s="1">
        <v>99.25</v>
      </c>
      <c r="I29" s="1">
        <f t="shared" si="3"/>
        <v>-72.75</v>
      </c>
      <c r="J29" s="1">
        <v>93.25</v>
      </c>
      <c r="K29" s="1">
        <f t="shared" si="11"/>
        <v>-53.75</v>
      </c>
      <c r="L29" s="1">
        <v>64</v>
      </c>
      <c r="M29" s="1">
        <f t="shared" si="12"/>
        <v>-43.5</v>
      </c>
      <c r="N29" s="1">
        <v>58.75</v>
      </c>
      <c r="O29" s="1">
        <f t="shared" si="6"/>
        <v>-12.75</v>
      </c>
      <c r="P29" s="1">
        <v>46.25</v>
      </c>
      <c r="Q29" s="1">
        <f t="shared" si="7"/>
        <v>-26.75</v>
      </c>
      <c r="R29" s="1">
        <v>40.25</v>
      </c>
      <c r="S29" s="1">
        <f t="shared" si="10"/>
        <v>-18.25</v>
      </c>
      <c r="T29" s="1">
        <v>72.75</v>
      </c>
      <c r="U29" s="1">
        <f t="shared" si="9"/>
        <v>-50.75</v>
      </c>
      <c r="V29" s="1">
        <v>137</v>
      </c>
      <c r="W29" s="8"/>
      <c r="AC29" t="s">
        <v>35</v>
      </c>
    </row>
    <row r="30" spans="1:29" ht="15">
      <c r="A30" s="9">
        <v>35271</v>
      </c>
      <c r="B30" s="1">
        <v>76</v>
      </c>
      <c r="C30" s="1">
        <f t="shared" si="0"/>
        <v>-48.5</v>
      </c>
      <c r="D30" s="1">
        <v>72.75</v>
      </c>
      <c r="E30" s="1">
        <f t="shared" si="1"/>
        <v>-57.25</v>
      </c>
      <c r="F30" s="1">
        <v>56</v>
      </c>
      <c r="G30" s="1">
        <f t="shared" si="2"/>
        <v>-24</v>
      </c>
      <c r="H30" s="1">
        <v>101.5</v>
      </c>
      <c r="I30" s="1">
        <f t="shared" si="3"/>
        <v>-75</v>
      </c>
      <c r="J30" s="1">
        <v>96</v>
      </c>
      <c r="K30" s="1">
        <f t="shared" si="11"/>
        <v>-56.5</v>
      </c>
      <c r="L30" s="1">
        <v>66.5</v>
      </c>
      <c r="M30" s="1">
        <f t="shared" si="12"/>
        <v>-46</v>
      </c>
      <c r="N30" s="1">
        <v>59.5</v>
      </c>
      <c r="O30" s="1">
        <f t="shared" si="6"/>
        <v>-13.5</v>
      </c>
      <c r="P30" s="1">
        <v>47.5</v>
      </c>
      <c r="Q30" s="1">
        <f t="shared" si="7"/>
        <v>-28</v>
      </c>
      <c r="R30" s="1">
        <v>41.5</v>
      </c>
      <c r="S30" s="1">
        <f t="shared" si="10"/>
        <v>-19.5</v>
      </c>
      <c r="T30" s="1">
        <v>74.25</v>
      </c>
      <c r="U30" s="1">
        <f t="shared" si="9"/>
        <v>-52.25</v>
      </c>
      <c r="V30" s="1">
        <v>116</v>
      </c>
      <c r="W30" s="8"/>
      <c r="AC30" t="s">
        <v>36</v>
      </c>
    </row>
    <row r="31" spans="1:29" ht="15">
      <c r="A31" s="9">
        <v>35278</v>
      </c>
      <c r="B31" s="1">
        <v>77</v>
      </c>
      <c r="C31" s="1">
        <f t="shared" si="0"/>
        <v>-49.5</v>
      </c>
      <c r="D31" s="1">
        <v>73.25</v>
      </c>
      <c r="E31" s="1">
        <f t="shared" si="1"/>
        <v>-57.75</v>
      </c>
      <c r="F31" s="1">
        <v>57</v>
      </c>
      <c r="G31" s="1">
        <f t="shared" si="2"/>
        <v>-25</v>
      </c>
      <c r="H31" s="1">
        <v>103</v>
      </c>
      <c r="I31" s="1">
        <f t="shared" si="3"/>
        <v>-76.5</v>
      </c>
      <c r="J31" s="1">
        <v>97.25</v>
      </c>
      <c r="K31" s="1">
        <f t="shared" si="11"/>
        <v>-57.75</v>
      </c>
      <c r="L31" s="1">
        <v>68</v>
      </c>
      <c r="M31" s="1">
        <f t="shared" si="12"/>
        <v>-47.5</v>
      </c>
      <c r="N31" s="1">
        <v>60</v>
      </c>
      <c r="O31" s="1">
        <f t="shared" si="6"/>
        <v>-14</v>
      </c>
      <c r="P31" s="1">
        <v>48</v>
      </c>
      <c r="Q31" s="1">
        <f t="shared" si="7"/>
        <v>-28.5</v>
      </c>
      <c r="R31" s="1">
        <v>42</v>
      </c>
      <c r="S31" s="1">
        <f t="shared" si="10"/>
        <v>-20</v>
      </c>
      <c r="T31" s="1">
        <v>74.5</v>
      </c>
      <c r="U31" s="1">
        <f t="shared" si="9"/>
        <v>-52.5</v>
      </c>
      <c r="V31" s="1">
        <v>101</v>
      </c>
      <c r="W31" s="8"/>
      <c r="AC31" t="s">
        <v>37</v>
      </c>
    </row>
    <row r="32" spans="1:29" ht="15">
      <c r="A32" s="9">
        <v>35285</v>
      </c>
      <c r="B32" s="1">
        <v>79.25</v>
      </c>
      <c r="C32" s="1">
        <f t="shared" si="0"/>
        <v>-51.75</v>
      </c>
      <c r="D32" s="1">
        <v>76</v>
      </c>
      <c r="E32" s="1">
        <f t="shared" si="1"/>
        <v>-60.5</v>
      </c>
      <c r="F32" s="1">
        <v>60.5</v>
      </c>
      <c r="G32" s="1">
        <f t="shared" si="2"/>
        <v>-28.5</v>
      </c>
      <c r="H32" s="1">
        <v>109.25</v>
      </c>
      <c r="I32" s="1">
        <f t="shared" si="3"/>
        <v>-82.75</v>
      </c>
      <c r="J32" s="1">
        <v>103.5</v>
      </c>
      <c r="K32" s="1">
        <f t="shared" si="11"/>
        <v>-64</v>
      </c>
      <c r="L32" s="1" t="s">
        <v>19</v>
      </c>
      <c r="M32" s="1"/>
      <c r="N32" s="1">
        <v>61.75</v>
      </c>
      <c r="O32" s="1">
        <f t="shared" si="6"/>
        <v>-15.75</v>
      </c>
      <c r="P32" s="1">
        <v>51</v>
      </c>
      <c r="Q32" s="1">
        <f t="shared" si="7"/>
        <v>-31.5</v>
      </c>
      <c r="R32" s="1">
        <v>45</v>
      </c>
      <c r="S32" s="1">
        <f t="shared" si="10"/>
        <v>-23</v>
      </c>
      <c r="T32" s="1">
        <v>77.75</v>
      </c>
      <c r="U32" s="1">
        <f t="shared" si="9"/>
        <v>-55.75</v>
      </c>
      <c r="V32" s="1">
        <v>70</v>
      </c>
      <c r="W32" s="8"/>
      <c r="AC32" t="s">
        <v>38</v>
      </c>
    </row>
    <row r="33" spans="1:29" ht="15">
      <c r="A33" s="9">
        <v>35292</v>
      </c>
      <c r="B33" s="1">
        <v>80</v>
      </c>
      <c r="C33" s="1">
        <f t="shared" si="0"/>
        <v>-52.5</v>
      </c>
      <c r="D33" s="1">
        <v>76.25</v>
      </c>
      <c r="E33" s="1">
        <f t="shared" si="1"/>
        <v>-60.75</v>
      </c>
      <c r="F33" s="1">
        <v>60.75</v>
      </c>
      <c r="G33" s="1">
        <f t="shared" si="2"/>
        <v>-28.75</v>
      </c>
      <c r="H33" s="1">
        <v>109.5</v>
      </c>
      <c r="I33" s="1">
        <f t="shared" si="3"/>
        <v>-83</v>
      </c>
      <c r="J33" s="1">
        <v>104</v>
      </c>
      <c r="K33" s="1">
        <f t="shared" si="11"/>
        <v>-64.5</v>
      </c>
      <c r="L33" s="1" t="s">
        <v>19</v>
      </c>
      <c r="M33" s="1"/>
      <c r="N33" s="1">
        <v>61.75</v>
      </c>
      <c r="O33" s="1">
        <f t="shared" si="6"/>
        <v>-15.75</v>
      </c>
      <c r="P33" s="1">
        <v>51</v>
      </c>
      <c r="Q33" s="1">
        <f t="shared" si="7"/>
        <v>-31.5</v>
      </c>
      <c r="R33" s="1">
        <v>45.5</v>
      </c>
      <c r="S33" s="1">
        <f t="shared" si="10"/>
        <v>-23.5</v>
      </c>
      <c r="T33" s="1">
        <v>78.25</v>
      </c>
      <c r="U33" s="1">
        <f t="shared" si="9"/>
        <v>-56.25</v>
      </c>
      <c r="V33" s="1">
        <v>65</v>
      </c>
      <c r="W33" s="8"/>
      <c r="AC33" t="s">
        <v>39</v>
      </c>
    </row>
    <row r="34" spans="1:29" ht="15">
      <c r="A34" s="9">
        <v>35299</v>
      </c>
      <c r="B34" s="1">
        <v>83.5</v>
      </c>
      <c r="C34" s="1">
        <f t="shared" si="0"/>
        <v>-56</v>
      </c>
      <c r="D34" s="1">
        <v>79.75</v>
      </c>
      <c r="E34" s="1">
        <f t="shared" si="1"/>
        <v>-64.25</v>
      </c>
      <c r="F34" s="1">
        <v>65.25</v>
      </c>
      <c r="G34" s="1">
        <f t="shared" si="2"/>
        <v>-33.25</v>
      </c>
      <c r="H34" s="1">
        <v>113.75</v>
      </c>
      <c r="I34" s="1">
        <f t="shared" si="3"/>
        <v>-87.25</v>
      </c>
      <c r="J34" s="1">
        <v>108</v>
      </c>
      <c r="K34" s="1">
        <f t="shared" si="11"/>
        <v>-68.5</v>
      </c>
      <c r="L34" s="1" t="s">
        <v>19</v>
      </c>
      <c r="M34" s="1"/>
      <c r="N34" s="1">
        <v>64.25</v>
      </c>
      <c r="O34" s="1">
        <f t="shared" si="6"/>
        <v>-18.25</v>
      </c>
      <c r="P34" s="1">
        <v>54.25</v>
      </c>
      <c r="Q34" s="1">
        <f t="shared" si="7"/>
        <v>-34.75</v>
      </c>
      <c r="R34" s="1">
        <v>49</v>
      </c>
      <c r="S34" s="1">
        <f t="shared" si="10"/>
        <v>-27</v>
      </c>
      <c r="T34" s="1">
        <v>81.5</v>
      </c>
      <c r="U34" s="1">
        <f t="shared" si="9"/>
        <v>-59.5</v>
      </c>
      <c r="V34" s="1">
        <v>29</v>
      </c>
      <c r="W34" s="8"/>
      <c r="AC34" t="s">
        <v>40</v>
      </c>
    </row>
    <row r="35" spans="1:29" ht="15">
      <c r="A35" s="9">
        <v>35306</v>
      </c>
      <c r="B35" s="1">
        <v>82</v>
      </c>
      <c r="C35" s="1">
        <f aca="true" t="shared" si="13" ref="C35:C105">-(B35-27.5)</f>
        <v>-54.5</v>
      </c>
      <c r="D35" s="1">
        <v>78.75</v>
      </c>
      <c r="E35" s="1">
        <f aca="true" t="shared" si="14" ref="E35:E105">-(D35-15.5)</f>
        <v>-63.25</v>
      </c>
      <c r="F35" s="1">
        <v>64</v>
      </c>
      <c r="G35" s="1">
        <f aca="true" t="shared" si="15" ref="G35:G105">-(F35-32)</f>
        <v>-32</v>
      </c>
      <c r="H35" s="1">
        <v>113</v>
      </c>
      <c r="I35" s="1">
        <f t="shared" si="3"/>
        <v>-86.5</v>
      </c>
      <c r="J35" s="1">
        <v>107.5</v>
      </c>
      <c r="K35" s="1">
        <f t="shared" si="11"/>
        <v>-68</v>
      </c>
      <c r="L35" s="1" t="s">
        <v>19</v>
      </c>
      <c r="M35" s="1"/>
      <c r="N35" s="1">
        <v>63</v>
      </c>
      <c r="O35" s="1">
        <f t="shared" si="6"/>
        <v>-17</v>
      </c>
      <c r="P35" s="1">
        <v>53.25</v>
      </c>
      <c r="Q35" s="1">
        <f t="shared" si="7"/>
        <v>-33.75</v>
      </c>
      <c r="R35" s="1">
        <v>47.75</v>
      </c>
      <c r="S35" s="1">
        <f t="shared" si="10"/>
        <v>-25.75</v>
      </c>
      <c r="T35" s="1">
        <v>80.75</v>
      </c>
      <c r="U35" s="1">
        <f t="shared" si="9"/>
        <v>-58.75</v>
      </c>
      <c r="V35" s="1">
        <v>45</v>
      </c>
      <c r="W35" s="8"/>
      <c r="AC35" t="s">
        <v>39</v>
      </c>
    </row>
    <row r="36" spans="1:29" ht="15">
      <c r="A36" s="9">
        <v>35313</v>
      </c>
      <c r="B36" s="1">
        <v>83.25</v>
      </c>
      <c r="C36" s="1">
        <f t="shared" si="13"/>
        <v>-55.75</v>
      </c>
      <c r="D36" s="1">
        <v>80</v>
      </c>
      <c r="E36" s="1">
        <f t="shared" si="14"/>
        <v>-64.5</v>
      </c>
      <c r="F36" s="1">
        <v>65.25</v>
      </c>
      <c r="G36" s="1">
        <f t="shared" si="15"/>
        <v>-33.25</v>
      </c>
      <c r="H36" s="1">
        <v>114</v>
      </c>
      <c r="I36" s="1">
        <f t="shared" si="3"/>
        <v>-87.5</v>
      </c>
      <c r="J36" s="1">
        <v>108.5</v>
      </c>
      <c r="K36" s="1">
        <f t="shared" si="11"/>
        <v>-69</v>
      </c>
      <c r="L36" s="1" t="s">
        <v>19</v>
      </c>
      <c r="M36" s="1"/>
      <c r="N36" s="1">
        <v>63.75</v>
      </c>
      <c r="O36" s="1">
        <f t="shared" si="6"/>
        <v>-17.75</v>
      </c>
      <c r="P36" s="1">
        <v>55</v>
      </c>
      <c r="Q36" s="1">
        <f t="shared" si="7"/>
        <v>-35.5</v>
      </c>
      <c r="R36" s="1">
        <v>46.25</v>
      </c>
      <c r="S36" s="1">
        <f t="shared" si="10"/>
        <v>-24.25</v>
      </c>
      <c r="T36" s="1">
        <v>82.25</v>
      </c>
      <c r="U36" s="1">
        <f t="shared" si="9"/>
        <v>-60.25</v>
      </c>
      <c r="V36" s="1">
        <v>36</v>
      </c>
      <c r="W36" s="8"/>
      <c r="AC36" s="14">
        <v>0.4166666666666667</v>
      </c>
    </row>
    <row r="37" spans="1:29" ht="15">
      <c r="A37" s="9">
        <v>35320</v>
      </c>
      <c r="B37" s="1">
        <v>83.5</v>
      </c>
      <c r="C37" s="1">
        <f t="shared" si="13"/>
        <v>-56</v>
      </c>
      <c r="D37" s="1">
        <v>80.25</v>
      </c>
      <c r="E37" s="1">
        <f t="shared" si="14"/>
        <v>-64.75</v>
      </c>
      <c r="F37" s="1">
        <v>65.5</v>
      </c>
      <c r="G37" s="1">
        <f t="shared" si="15"/>
        <v>-33.5</v>
      </c>
      <c r="H37" s="1">
        <v>115.25</v>
      </c>
      <c r="I37" s="1">
        <f t="shared" si="3"/>
        <v>-88.75</v>
      </c>
      <c r="J37" s="1">
        <v>110.25</v>
      </c>
      <c r="K37" s="1">
        <f t="shared" si="11"/>
        <v>-70.75</v>
      </c>
      <c r="L37" s="1" t="s">
        <v>19</v>
      </c>
      <c r="M37" s="1"/>
      <c r="N37" s="1">
        <v>63.5</v>
      </c>
      <c r="O37" s="1">
        <f t="shared" si="6"/>
        <v>-17.5</v>
      </c>
      <c r="P37" s="1">
        <v>55.5</v>
      </c>
      <c r="Q37" s="1">
        <f t="shared" si="7"/>
        <v>-36</v>
      </c>
      <c r="R37" s="1">
        <v>49.5</v>
      </c>
      <c r="S37" s="1">
        <f t="shared" si="10"/>
        <v>-27.5</v>
      </c>
      <c r="T37" s="1">
        <v>83</v>
      </c>
      <c r="U37" s="1">
        <f t="shared" si="9"/>
        <v>-61</v>
      </c>
      <c r="V37" s="1">
        <v>37</v>
      </c>
      <c r="W37" s="8"/>
      <c r="AC37" s="14">
        <v>0.4791666666666667</v>
      </c>
    </row>
    <row r="38" spans="1:29" ht="15">
      <c r="A38" s="9">
        <v>35334</v>
      </c>
      <c r="B38" s="1">
        <v>84.5</v>
      </c>
      <c r="C38" s="1">
        <f t="shared" si="13"/>
        <v>-57</v>
      </c>
      <c r="D38" s="1">
        <v>81</v>
      </c>
      <c r="E38" s="1">
        <f t="shared" si="14"/>
        <v>-65.5</v>
      </c>
      <c r="F38" s="1">
        <v>65.5</v>
      </c>
      <c r="G38" s="1">
        <f t="shared" si="15"/>
        <v>-33.5</v>
      </c>
      <c r="H38" s="1">
        <v>116</v>
      </c>
      <c r="I38" s="1">
        <f t="shared" si="3"/>
        <v>-89.5</v>
      </c>
      <c r="J38" s="1">
        <v>112</v>
      </c>
      <c r="K38" s="1">
        <f t="shared" si="11"/>
        <v>-72.5</v>
      </c>
      <c r="L38" s="1" t="s">
        <v>19</v>
      </c>
      <c r="M38" s="1"/>
      <c r="N38" s="1">
        <v>63</v>
      </c>
      <c r="O38" s="1">
        <f t="shared" si="6"/>
        <v>-17</v>
      </c>
      <c r="P38" s="1">
        <v>55.5</v>
      </c>
      <c r="Q38" s="1">
        <f t="shared" si="7"/>
        <v>-36</v>
      </c>
      <c r="R38" s="1">
        <v>51</v>
      </c>
      <c r="S38" s="1">
        <f t="shared" si="10"/>
        <v>-29</v>
      </c>
      <c r="T38" s="1">
        <v>84.5</v>
      </c>
      <c r="U38" s="1">
        <f t="shared" si="9"/>
        <v>-62.5</v>
      </c>
      <c r="V38" s="1">
        <v>39</v>
      </c>
      <c r="W38" s="8"/>
      <c r="AC38" s="14">
        <v>0.4791666666666667</v>
      </c>
    </row>
    <row r="39" spans="1:29" ht="15">
      <c r="A39" s="9">
        <v>35341</v>
      </c>
      <c r="B39" s="1">
        <v>85.75</v>
      </c>
      <c r="C39" s="1">
        <f t="shared" si="13"/>
        <v>-58.25</v>
      </c>
      <c r="D39" s="1">
        <v>82.25</v>
      </c>
      <c r="E39" s="1">
        <f t="shared" si="14"/>
        <v>-66.75</v>
      </c>
      <c r="F39" s="1">
        <v>66.75</v>
      </c>
      <c r="G39" s="1">
        <f t="shared" si="15"/>
        <v>-34.75</v>
      </c>
      <c r="H39" s="1" t="s">
        <v>19</v>
      </c>
      <c r="I39" s="1"/>
      <c r="J39" s="1">
        <v>112.75</v>
      </c>
      <c r="K39" s="1">
        <f t="shared" si="11"/>
        <v>-73.25</v>
      </c>
      <c r="L39" s="1" t="s">
        <v>19</v>
      </c>
      <c r="M39" s="1"/>
      <c r="N39" s="1">
        <v>64.5</v>
      </c>
      <c r="O39" s="1">
        <f t="shared" si="6"/>
        <v>-18.5</v>
      </c>
      <c r="P39" s="1">
        <v>57.5</v>
      </c>
      <c r="Q39" s="1">
        <f t="shared" si="7"/>
        <v>-38</v>
      </c>
      <c r="R39" s="1">
        <v>53.5</v>
      </c>
      <c r="S39" s="1">
        <f t="shared" si="10"/>
        <v>-31.5</v>
      </c>
      <c r="T39" s="1">
        <v>86.5</v>
      </c>
      <c r="U39" s="1">
        <f t="shared" si="9"/>
        <v>-64.5</v>
      </c>
      <c r="V39" s="1">
        <v>33</v>
      </c>
      <c r="W39" s="8"/>
      <c r="AC39" s="14">
        <v>0.4513888888888889</v>
      </c>
    </row>
    <row r="40" spans="1:29" ht="15">
      <c r="A40" s="9">
        <v>35348</v>
      </c>
      <c r="B40" s="1">
        <v>84.75</v>
      </c>
      <c r="C40" s="1">
        <f t="shared" si="13"/>
        <v>-57.25</v>
      </c>
      <c r="D40" s="1">
        <v>82.5</v>
      </c>
      <c r="E40" s="1">
        <f t="shared" si="14"/>
        <v>-67</v>
      </c>
      <c r="F40" s="1">
        <v>66.25</v>
      </c>
      <c r="G40" s="1">
        <f t="shared" si="15"/>
        <v>-34.25</v>
      </c>
      <c r="H40" s="1" t="s">
        <v>19</v>
      </c>
      <c r="I40" s="1"/>
      <c r="J40" s="1">
        <v>113</v>
      </c>
      <c r="K40" s="1">
        <f t="shared" si="11"/>
        <v>-73.5</v>
      </c>
      <c r="L40" s="1" t="s">
        <v>19</v>
      </c>
      <c r="M40" s="1"/>
      <c r="N40" s="1">
        <v>64</v>
      </c>
      <c r="O40" s="1">
        <f t="shared" si="6"/>
        <v>-18</v>
      </c>
      <c r="P40" s="1">
        <v>57</v>
      </c>
      <c r="Q40" s="1">
        <f t="shared" si="7"/>
        <v>-37.5</v>
      </c>
      <c r="R40" s="1"/>
      <c r="S40" s="1"/>
      <c r="T40" s="1">
        <v>86.25</v>
      </c>
      <c r="U40" s="1">
        <f t="shared" si="9"/>
        <v>-64.25</v>
      </c>
      <c r="V40" s="1">
        <v>41</v>
      </c>
      <c r="W40" s="8"/>
      <c r="AC40" s="14">
        <v>0.4375</v>
      </c>
    </row>
    <row r="41" spans="1:23" ht="15">
      <c r="A41" s="9">
        <v>35355</v>
      </c>
      <c r="B41" s="1">
        <v>88</v>
      </c>
      <c r="C41" s="1">
        <f t="shared" si="13"/>
        <v>-60.5</v>
      </c>
      <c r="D41" s="1">
        <v>85</v>
      </c>
      <c r="E41" s="1">
        <f t="shared" si="14"/>
        <v>-69.5</v>
      </c>
      <c r="F41" s="1">
        <v>67.5</v>
      </c>
      <c r="G41" s="1">
        <f t="shared" si="15"/>
        <v>-35.5</v>
      </c>
      <c r="H41" s="1" t="s">
        <v>19</v>
      </c>
      <c r="I41" s="1"/>
      <c r="J41" s="1" t="s">
        <v>19</v>
      </c>
      <c r="K41" s="1"/>
      <c r="L41" s="1" t="s">
        <v>19</v>
      </c>
      <c r="M41" s="1"/>
      <c r="N41" s="1">
        <v>64.5</v>
      </c>
      <c r="O41" s="1">
        <f t="shared" si="6"/>
        <v>-18.5</v>
      </c>
      <c r="P41" s="1">
        <v>59.25</v>
      </c>
      <c r="Q41" s="1">
        <f t="shared" si="7"/>
        <v>-39.75</v>
      </c>
      <c r="R41" s="1">
        <v>54.5</v>
      </c>
      <c r="S41" s="1">
        <f t="shared" si="10"/>
        <v>-32.5</v>
      </c>
      <c r="T41" s="1">
        <v>89</v>
      </c>
      <c r="U41" s="1">
        <f t="shared" si="9"/>
        <v>-67</v>
      </c>
      <c r="V41" s="1">
        <v>38</v>
      </c>
      <c r="W41" s="8"/>
    </row>
    <row r="42" spans="1:29" ht="15">
      <c r="A42" s="9">
        <v>35362</v>
      </c>
      <c r="B42" s="1">
        <v>88.75</v>
      </c>
      <c r="C42" s="1">
        <f t="shared" si="13"/>
        <v>-61.25</v>
      </c>
      <c r="D42" s="1">
        <v>87</v>
      </c>
      <c r="E42" s="1">
        <f t="shared" si="14"/>
        <v>-71.5</v>
      </c>
      <c r="F42" s="1">
        <v>69.25</v>
      </c>
      <c r="G42" s="1">
        <f t="shared" si="15"/>
        <v>-37.25</v>
      </c>
      <c r="H42" s="1" t="s">
        <v>19</v>
      </c>
      <c r="I42" s="1"/>
      <c r="J42" s="1" t="s">
        <v>19</v>
      </c>
      <c r="K42" s="1"/>
      <c r="L42" s="1" t="s">
        <v>19</v>
      </c>
      <c r="M42" s="1"/>
      <c r="N42" s="1">
        <v>65.25</v>
      </c>
      <c r="O42" s="1">
        <f t="shared" si="6"/>
        <v>-19.25</v>
      </c>
      <c r="P42" s="1">
        <v>60</v>
      </c>
      <c r="Q42" s="1">
        <f t="shared" si="7"/>
        <v>-40.5</v>
      </c>
      <c r="R42" s="1">
        <v>55.25</v>
      </c>
      <c r="S42" s="1">
        <f t="shared" si="10"/>
        <v>-33.25</v>
      </c>
      <c r="T42" s="1" t="s">
        <v>19</v>
      </c>
      <c r="U42" s="1"/>
      <c r="V42" s="1">
        <v>35</v>
      </c>
      <c r="W42" s="8"/>
      <c r="AC42" s="14">
        <v>0.4444444444444444</v>
      </c>
    </row>
    <row r="43" spans="1:29" ht="15">
      <c r="A43" s="9">
        <v>35432</v>
      </c>
      <c r="B43" s="1"/>
      <c r="C43" s="1"/>
      <c r="D43" s="1"/>
      <c r="E43" s="1"/>
      <c r="F43" s="1"/>
      <c r="G43" s="1"/>
      <c r="H43" s="1">
        <v>0</v>
      </c>
      <c r="I43" s="1">
        <f aca="true" t="shared" si="16" ref="I43:I106">-(H43-26.5)</f>
        <v>26.5</v>
      </c>
      <c r="J43" s="1"/>
      <c r="K43" s="1"/>
      <c r="L43" s="1"/>
      <c r="M43" s="1"/>
      <c r="N43" s="1"/>
      <c r="O43" s="1"/>
      <c r="P43" s="1">
        <v>22.5</v>
      </c>
      <c r="Q43" s="1">
        <f t="shared" si="7"/>
        <v>-3</v>
      </c>
      <c r="R43" s="1">
        <v>7.5</v>
      </c>
      <c r="S43" s="1">
        <f t="shared" si="10"/>
        <v>14.5</v>
      </c>
      <c r="T43" s="1"/>
      <c r="U43" s="1"/>
      <c r="V43" s="1">
        <v>643</v>
      </c>
      <c r="W43" s="8"/>
      <c r="AC43" t="s">
        <v>42</v>
      </c>
    </row>
    <row r="44" spans="1:29" ht="15">
      <c r="A44" s="9">
        <v>35437</v>
      </c>
      <c r="B44" s="1">
        <v>65.5</v>
      </c>
      <c r="C44" s="1">
        <f t="shared" si="13"/>
        <v>-38</v>
      </c>
      <c r="D44" s="1">
        <v>59.5</v>
      </c>
      <c r="E44" s="1">
        <f t="shared" si="14"/>
        <v>-44</v>
      </c>
      <c r="F44" s="1">
        <v>60.5</v>
      </c>
      <c r="G44" s="1">
        <f t="shared" si="15"/>
        <v>-28.5</v>
      </c>
      <c r="H44" s="1">
        <v>85.5</v>
      </c>
      <c r="I44" s="1">
        <f t="shared" si="16"/>
        <v>-59</v>
      </c>
      <c r="J44" s="1">
        <v>71.5</v>
      </c>
      <c r="K44" s="1">
        <f aca="true" t="shared" si="17" ref="K44:K107">-(J44-39.5)</f>
        <v>-32</v>
      </c>
      <c r="L44" s="1">
        <v>41</v>
      </c>
      <c r="M44" s="1">
        <f t="shared" si="12"/>
        <v>-20.5</v>
      </c>
      <c r="N44" s="1">
        <v>61</v>
      </c>
      <c r="O44" s="1">
        <f t="shared" si="6"/>
        <v>-15</v>
      </c>
      <c r="P44" s="1">
        <v>35.25</v>
      </c>
      <c r="Q44" s="1">
        <f t="shared" si="7"/>
        <v>-15.75</v>
      </c>
      <c r="R44" s="1">
        <v>35</v>
      </c>
      <c r="S44" s="1">
        <f t="shared" si="10"/>
        <v>-13</v>
      </c>
      <c r="T44" s="1">
        <v>68</v>
      </c>
      <c r="U44" s="1">
        <f aca="true" t="shared" si="18" ref="U44:U107">-(T44-22)</f>
        <v>-46</v>
      </c>
      <c r="V44" s="1">
        <v>150</v>
      </c>
      <c r="W44" s="8"/>
      <c r="AC44" t="s">
        <v>41</v>
      </c>
    </row>
    <row r="45" spans="1:29" ht="15">
      <c r="A45" s="9">
        <v>35499</v>
      </c>
      <c r="B45" s="1">
        <v>73.5</v>
      </c>
      <c r="C45" s="1">
        <f t="shared" si="13"/>
        <v>-46</v>
      </c>
      <c r="D45" s="1">
        <v>70.75</v>
      </c>
      <c r="E45" s="1">
        <f t="shared" si="14"/>
        <v>-55.25</v>
      </c>
      <c r="F45" s="1">
        <v>67</v>
      </c>
      <c r="G45" s="1">
        <f t="shared" si="15"/>
        <v>-35</v>
      </c>
      <c r="H45" s="1">
        <v>94.5</v>
      </c>
      <c r="I45" s="1">
        <f t="shared" si="16"/>
        <v>-68</v>
      </c>
      <c r="J45" s="1">
        <v>81.5</v>
      </c>
      <c r="K45" s="1">
        <f t="shared" si="17"/>
        <v>-42</v>
      </c>
      <c r="L45" s="1">
        <v>47</v>
      </c>
      <c r="M45" s="1">
        <f t="shared" si="12"/>
        <v>-26.5</v>
      </c>
      <c r="N45" s="1">
        <v>64.25</v>
      </c>
      <c r="O45" s="1">
        <f t="shared" si="6"/>
        <v>-18.25</v>
      </c>
      <c r="P45" s="1">
        <v>48</v>
      </c>
      <c r="Q45" s="1">
        <f t="shared" si="7"/>
        <v>-28.5</v>
      </c>
      <c r="R45" s="1">
        <v>43</v>
      </c>
      <c r="S45" s="1">
        <f t="shared" si="10"/>
        <v>-21</v>
      </c>
      <c r="T45" s="1">
        <v>77</v>
      </c>
      <c r="U45" s="1">
        <f t="shared" si="18"/>
        <v>-55</v>
      </c>
      <c r="V45" s="1">
        <v>66</v>
      </c>
      <c r="W45" s="8"/>
      <c r="AC45" s="14">
        <v>0.6041666666666666</v>
      </c>
    </row>
    <row r="46" spans="1:29" ht="15">
      <c r="A46" s="9">
        <v>35542</v>
      </c>
      <c r="B46" s="1">
        <v>67</v>
      </c>
      <c r="C46" s="1">
        <f t="shared" si="13"/>
        <v>-39.5</v>
      </c>
      <c r="D46" s="1">
        <v>63.5</v>
      </c>
      <c r="E46" s="1">
        <f t="shared" si="14"/>
        <v>-48</v>
      </c>
      <c r="F46" s="1">
        <v>63</v>
      </c>
      <c r="G46" s="1">
        <f t="shared" si="15"/>
        <v>-31</v>
      </c>
      <c r="H46" s="1">
        <v>89</v>
      </c>
      <c r="I46" s="1">
        <f t="shared" si="16"/>
        <v>-62.5</v>
      </c>
      <c r="J46" s="1">
        <v>76</v>
      </c>
      <c r="K46" s="1">
        <f t="shared" si="17"/>
        <v>-36.5</v>
      </c>
      <c r="L46" s="1">
        <v>42</v>
      </c>
      <c r="M46" s="1">
        <f t="shared" si="12"/>
        <v>-21.5</v>
      </c>
      <c r="N46" s="1">
        <v>61.5</v>
      </c>
      <c r="O46" s="1">
        <f t="shared" si="6"/>
        <v>-15.5</v>
      </c>
      <c r="P46" s="1">
        <v>38.5</v>
      </c>
      <c r="Q46" s="1">
        <f t="shared" si="7"/>
        <v>-19</v>
      </c>
      <c r="R46" s="1">
        <v>36.5</v>
      </c>
      <c r="S46" s="1">
        <f t="shared" si="10"/>
        <v>-14.5</v>
      </c>
      <c r="T46" s="1">
        <v>71</v>
      </c>
      <c r="U46" s="1">
        <f t="shared" si="18"/>
        <v>-49</v>
      </c>
      <c r="V46" s="1">
        <v>142</v>
      </c>
      <c r="W46" s="8"/>
      <c r="AC46" s="14">
        <v>0.6666666666666666</v>
      </c>
    </row>
    <row r="47" spans="1:29" ht="15">
      <c r="A47" s="9">
        <v>35559</v>
      </c>
      <c r="B47" s="1">
        <v>67.75</v>
      </c>
      <c r="C47" s="1">
        <f t="shared" si="13"/>
        <v>-40.25</v>
      </c>
      <c r="D47" s="1">
        <v>65.5</v>
      </c>
      <c r="E47" s="1">
        <f t="shared" si="14"/>
        <v>-50</v>
      </c>
      <c r="F47" s="1">
        <v>63.25</v>
      </c>
      <c r="G47" s="1">
        <f t="shared" si="15"/>
        <v>-31.25</v>
      </c>
      <c r="H47" s="1">
        <v>90.5</v>
      </c>
      <c r="I47" s="1">
        <f t="shared" si="16"/>
        <v>-64</v>
      </c>
      <c r="J47" s="1">
        <v>78</v>
      </c>
      <c r="K47" s="1">
        <f t="shared" si="17"/>
        <v>-38.5</v>
      </c>
      <c r="L47" s="1">
        <v>43</v>
      </c>
      <c r="M47" s="1">
        <f t="shared" si="12"/>
        <v>-22.5</v>
      </c>
      <c r="N47" s="1">
        <v>61</v>
      </c>
      <c r="O47" s="1">
        <f t="shared" si="6"/>
        <v>-15</v>
      </c>
      <c r="P47" s="1">
        <v>37.5</v>
      </c>
      <c r="Q47" s="1">
        <f t="shared" si="7"/>
        <v>-18</v>
      </c>
      <c r="R47" s="1">
        <v>36.5</v>
      </c>
      <c r="S47" s="1">
        <f t="shared" si="10"/>
        <v>-14.5</v>
      </c>
      <c r="T47" s="1">
        <v>69.7</v>
      </c>
      <c r="U47" s="1">
        <f t="shared" si="18"/>
        <v>-47.7</v>
      </c>
      <c r="V47" s="1">
        <v>142</v>
      </c>
      <c r="W47" s="8"/>
      <c r="AC47" t="s">
        <v>43</v>
      </c>
    </row>
    <row r="48" spans="1:29" ht="15">
      <c r="A48" s="9">
        <v>35563</v>
      </c>
      <c r="B48" s="1">
        <v>60</v>
      </c>
      <c r="C48" s="1">
        <f t="shared" si="13"/>
        <v>-32.5</v>
      </c>
      <c r="D48" s="1">
        <v>52.5</v>
      </c>
      <c r="E48" s="1">
        <f t="shared" si="14"/>
        <v>-37</v>
      </c>
      <c r="F48" s="1">
        <v>57</v>
      </c>
      <c r="G48" s="1">
        <f t="shared" si="15"/>
        <v>-25</v>
      </c>
      <c r="H48" s="1">
        <v>81.75</v>
      </c>
      <c r="I48" s="1">
        <f t="shared" si="16"/>
        <v>-55.25</v>
      </c>
      <c r="J48" s="1">
        <v>71</v>
      </c>
      <c r="K48" s="1">
        <f t="shared" si="17"/>
        <v>-31.5</v>
      </c>
      <c r="L48" s="1">
        <v>38</v>
      </c>
      <c r="M48" s="1">
        <f t="shared" si="12"/>
        <v>-17.5</v>
      </c>
      <c r="N48" s="1">
        <v>59</v>
      </c>
      <c r="O48" s="1">
        <f t="shared" si="6"/>
        <v>-13</v>
      </c>
      <c r="P48" s="1">
        <v>32</v>
      </c>
      <c r="Q48" s="1">
        <f t="shared" si="7"/>
        <v>-12.5</v>
      </c>
      <c r="R48" s="1">
        <v>31.5</v>
      </c>
      <c r="S48" s="1">
        <f t="shared" si="10"/>
        <v>-9.5</v>
      </c>
      <c r="T48" s="1">
        <v>63.75</v>
      </c>
      <c r="U48" s="1">
        <f t="shared" si="18"/>
        <v>-41.75</v>
      </c>
      <c r="V48" s="1">
        <v>240</v>
      </c>
      <c r="W48" s="8"/>
      <c r="AC48" t="s">
        <v>44</v>
      </c>
    </row>
    <row r="49" spans="1:29" ht="15">
      <c r="A49" s="9">
        <v>35564</v>
      </c>
      <c r="B49" s="1">
        <v>58.75</v>
      </c>
      <c r="C49" s="1">
        <f t="shared" si="13"/>
        <v>-31.25</v>
      </c>
      <c r="D49" s="1">
        <v>51.25</v>
      </c>
      <c r="E49" s="1">
        <f t="shared" si="14"/>
        <v>-35.75</v>
      </c>
      <c r="F49" s="1">
        <v>56.5</v>
      </c>
      <c r="G49" s="1">
        <f t="shared" si="15"/>
        <v>-24.5</v>
      </c>
      <c r="H49" s="1">
        <v>80.75</v>
      </c>
      <c r="I49" s="1">
        <f t="shared" si="16"/>
        <v>-54.25</v>
      </c>
      <c r="J49" s="1">
        <v>70.25</v>
      </c>
      <c r="K49" s="1">
        <f t="shared" si="17"/>
        <v>-30.75</v>
      </c>
      <c r="L49" s="1">
        <v>37.5</v>
      </c>
      <c r="M49" s="1">
        <f t="shared" si="12"/>
        <v>-17</v>
      </c>
      <c r="N49" s="1">
        <v>58.75</v>
      </c>
      <c r="O49" s="1">
        <f t="shared" si="6"/>
        <v>-12.75</v>
      </c>
      <c r="P49" s="1">
        <v>31</v>
      </c>
      <c r="Q49" s="1">
        <f t="shared" si="7"/>
        <v>-11.5</v>
      </c>
      <c r="R49" s="1">
        <v>31</v>
      </c>
      <c r="S49" s="1">
        <f t="shared" si="10"/>
        <v>-9</v>
      </c>
      <c r="T49" s="1">
        <v>63</v>
      </c>
      <c r="U49" s="1">
        <f t="shared" si="18"/>
        <v>-41</v>
      </c>
      <c r="V49" s="1">
        <v>250</v>
      </c>
      <c r="W49" s="8">
        <v>39.5</v>
      </c>
      <c r="X49">
        <v>35</v>
      </c>
      <c r="Y49">
        <v>39.5</v>
      </c>
      <c r="Z49">
        <v>36</v>
      </c>
      <c r="AC49" t="s">
        <v>45</v>
      </c>
    </row>
    <row r="50" spans="1:30" ht="15">
      <c r="A50" s="9">
        <v>35565</v>
      </c>
      <c r="B50" s="1">
        <v>58.25</v>
      </c>
      <c r="C50" s="1">
        <f t="shared" si="13"/>
        <v>-30.75</v>
      </c>
      <c r="D50" s="1">
        <v>50.5</v>
      </c>
      <c r="E50" s="1">
        <f t="shared" si="14"/>
        <v>-35</v>
      </c>
      <c r="F50" s="1">
        <v>56.25</v>
      </c>
      <c r="G50" s="1">
        <f t="shared" si="15"/>
        <v>-24.25</v>
      </c>
      <c r="H50" s="1">
        <v>80</v>
      </c>
      <c r="I50" s="1">
        <f t="shared" si="16"/>
        <v>-53.5</v>
      </c>
      <c r="J50" s="1">
        <v>69.5</v>
      </c>
      <c r="K50" s="1">
        <f t="shared" si="17"/>
        <v>-30</v>
      </c>
      <c r="L50" s="1">
        <v>37.25</v>
      </c>
      <c r="M50" s="1">
        <f t="shared" si="12"/>
        <v>-16.75</v>
      </c>
      <c r="N50" s="1">
        <v>58.5</v>
      </c>
      <c r="O50" s="1">
        <f t="shared" si="6"/>
        <v>-12.5</v>
      </c>
      <c r="P50" s="1">
        <v>30.25</v>
      </c>
      <c r="Q50" s="1">
        <f t="shared" si="7"/>
        <v>-10.75</v>
      </c>
      <c r="R50" s="1">
        <v>30.5</v>
      </c>
      <c r="S50" s="1">
        <f t="shared" si="10"/>
        <v>-8.5</v>
      </c>
      <c r="T50" s="1">
        <v>62.5</v>
      </c>
      <c r="U50" s="1">
        <f t="shared" si="18"/>
        <v>-40.5</v>
      </c>
      <c r="V50" s="1">
        <v>259</v>
      </c>
      <c r="W50" s="8">
        <v>39.5</v>
      </c>
      <c r="X50">
        <v>35.25</v>
      </c>
      <c r="Y50">
        <v>39.25</v>
      </c>
      <c r="Z50">
        <v>36.25</v>
      </c>
      <c r="AC50" s="14">
        <v>0.5208333333333334</v>
      </c>
      <c r="AD50" t="s">
        <v>46</v>
      </c>
    </row>
    <row r="51" spans="1:30" ht="15">
      <c r="A51" s="9">
        <v>35566</v>
      </c>
      <c r="B51" s="1">
        <v>56.25</v>
      </c>
      <c r="C51" s="1">
        <f t="shared" si="13"/>
        <v>-28.75</v>
      </c>
      <c r="D51" s="1">
        <v>49</v>
      </c>
      <c r="E51" s="1">
        <f t="shared" si="14"/>
        <v>-33.5</v>
      </c>
      <c r="F51" s="1">
        <v>55</v>
      </c>
      <c r="G51" s="1">
        <f t="shared" si="15"/>
        <v>-23</v>
      </c>
      <c r="H51" s="1">
        <v>78.5</v>
      </c>
      <c r="I51" s="1">
        <f t="shared" si="16"/>
        <v>-52</v>
      </c>
      <c r="J51" s="1">
        <v>68.25</v>
      </c>
      <c r="K51" s="1">
        <f t="shared" si="17"/>
        <v>-28.75</v>
      </c>
      <c r="L51" s="1">
        <v>36</v>
      </c>
      <c r="M51" s="1">
        <f t="shared" si="12"/>
        <v>-15.5</v>
      </c>
      <c r="N51" s="1">
        <v>57.75</v>
      </c>
      <c r="O51" s="1">
        <f t="shared" si="6"/>
        <v>-11.75</v>
      </c>
      <c r="P51" s="1">
        <v>28.25</v>
      </c>
      <c r="Q51" s="1">
        <f t="shared" si="7"/>
        <v>-8.75</v>
      </c>
      <c r="R51" s="1">
        <v>26.75</v>
      </c>
      <c r="S51" s="1">
        <f t="shared" si="10"/>
        <v>-4.75</v>
      </c>
      <c r="T51" s="1">
        <v>61</v>
      </c>
      <c r="U51" s="1">
        <f t="shared" si="18"/>
        <v>-39</v>
      </c>
      <c r="V51" s="1">
        <v>300</v>
      </c>
      <c r="W51" s="8">
        <v>38.75</v>
      </c>
      <c r="X51">
        <v>34</v>
      </c>
      <c r="Y51">
        <v>37.75</v>
      </c>
      <c r="Z51">
        <v>34.5</v>
      </c>
      <c r="AC51" t="s">
        <v>47</v>
      </c>
      <c r="AD51" t="s">
        <v>48</v>
      </c>
    </row>
    <row r="52" spans="1:29" ht="15">
      <c r="A52" s="9">
        <v>35571</v>
      </c>
      <c r="B52" s="1">
        <v>60.25</v>
      </c>
      <c r="C52" s="1">
        <f t="shared" si="13"/>
        <v>-32.75</v>
      </c>
      <c r="D52" s="1">
        <v>51.75</v>
      </c>
      <c r="E52" s="1">
        <f t="shared" si="14"/>
        <v>-36.25</v>
      </c>
      <c r="F52" s="1">
        <v>56.25</v>
      </c>
      <c r="G52" s="1">
        <f t="shared" si="15"/>
        <v>-24.25</v>
      </c>
      <c r="H52" s="1">
        <v>81.25</v>
      </c>
      <c r="I52" s="1">
        <f t="shared" si="16"/>
        <v>-54.75</v>
      </c>
      <c r="J52" s="1">
        <v>70.75</v>
      </c>
      <c r="K52" s="1">
        <f t="shared" si="17"/>
        <v>-31.25</v>
      </c>
      <c r="L52" s="1">
        <v>38.25</v>
      </c>
      <c r="M52" s="1">
        <f t="shared" si="12"/>
        <v>-17.75</v>
      </c>
      <c r="N52" s="1">
        <v>58.25</v>
      </c>
      <c r="O52" s="1">
        <f t="shared" si="6"/>
        <v>-12.25</v>
      </c>
      <c r="P52" s="1">
        <v>32.25</v>
      </c>
      <c r="Q52" s="1">
        <f t="shared" si="7"/>
        <v>-12.75</v>
      </c>
      <c r="R52" s="1">
        <v>32.5</v>
      </c>
      <c r="S52" s="1">
        <f t="shared" si="10"/>
        <v>-10.5</v>
      </c>
      <c r="T52" s="1">
        <v>63.5</v>
      </c>
      <c r="U52" s="1">
        <f t="shared" si="18"/>
        <v>-41.5</v>
      </c>
      <c r="V52" s="1">
        <v>250</v>
      </c>
      <c r="W52" s="8">
        <v>38.5</v>
      </c>
      <c r="X52">
        <v>36</v>
      </c>
      <c r="Y52">
        <v>38</v>
      </c>
      <c r="Z52">
        <v>36.5</v>
      </c>
      <c r="AC52" s="14">
        <v>0.3541666666666667</v>
      </c>
    </row>
    <row r="53" spans="1:29" ht="15">
      <c r="A53" s="9">
        <v>35577</v>
      </c>
      <c r="B53" s="1">
        <v>66</v>
      </c>
      <c r="C53" s="1">
        <f t="shared" si="13"/>
        <v>-38.5</v>
      </c>
      <c r="D53" s="1">
        <v>61.25</v>
      </c>
      <c r="E53" s="1">
        <f t="shared" si="14"/>
        <v>-45.75</v>
      </c>
      <c r="F53" s="1">
        <v>61</v>
      </c>
      <c r="G53" s="1">
        <f t="shared" si="15"/>
        <v>-29</v>
      </c>
      <c r="H53" s="1">
        <v>87.25</v>
      </c>
      <c r="I53" s="1">
        <f t="shared" si="16"/>
        <v>-60.75</v>
      </c>
      <c r="J53" s="1">
        <v>75.5</v>
      </c>
      <c r="K53" s="1">
        <f t="shared" si="17"/>
        <v>-36</v>
      </c>
      <c r="L53" s="1">
        <v>41.5</v>
      </c>
      <c r="M53" s="1">
        <f t="shared" si="12"/>
        <v>-21</v>
      </c>
      <c r="N53" s="1">
        <v>60.5</v>
      </c>
      <c r="O53" s="1">
        <f t="shared" si="6"/>
        <v>-14.5</v>
      </c>
      <c r="P53" s="1">
        <v>38.5</v>
      </c>
      <c r="Q53" s="1">
        <f t="shared" si="7"/>
        <v>-19</v>
      </c>
      <c r="R53" s="1">
        <v>36.5</v>
      </c>
      <c r="S53" s="1">
        <f t="shared" si="10"/>
        <v>-14.5</v>
      </c>
      <c r="T53" s="1">
        <v>67.75</v>
      </c>
      <c r="U53" s="1">
        <f t="shared" si="18"/>
        <v>-45.75</v>
      </c>
      <c r="V53" s="1">
        <v>172</v>
      </c>
      <c r="W53" s="8">
        <v>40.75</v>
      </c>
      <c r="X53">
        <v>38</v>
      </c>
      <c r="Y53">
        <v>40.25</v>
      </c>
      <c r="Z53">
        <v>39.5</v>
      </c>
      <c r="AC53" t="s">
        <v>49</v>
      </c>
    </row>
    <row r="54" spans="1:30" ht="15">
      <c r="A54" s="9">
        <v>35580</v>
      </c>
      <c r="B54" s="1">
        <v>56.5</v>
      </c>
      <c r="C54" s="1">
        <f t="shared" si="13"/>
        <v>-29</v>
      </c>
      <c r="D54" s="1">
        <v>49.75</v>
      </c>
      <c r="E54" s="1">
        <f t="shared" si="14"/>
        <v>-34.25</v>
      </c>
      <c r="F54" s="1">
        <v>54.5</v>
      </c>
      <c r="G54" s="1">
        <f t="shared" si="15"/>
        <v>-22.5</v>
      </c>
      <c r="H54" s="1">
        <v>79</v>
      </c>
      <c r="I54" s="1">
        <f t="shared" si="16"/>
        <v>-52.5</v>
      </c>
      <c r="J54" s="1">
        <v>68.75</v>
      </c>
      <c r="K54" s="1">
        <f t="shared" si="17"/>
        <v>-29.25</v>
      </c>
      <c r="L54" s="1">
        <v>36.75</v>
      </c>
      <c r="M54" s="1">
        <f t="shared" si="12"/>
        <v>-16.25</v>
      </c>
      <c r="N54" s="1">
        <v>57</v>
      </c>
      <c r="O54" s="1">
        <f t="shared" si="6"/>
        <v>-11</v>
      </c>
      <c r="P54" s="1">
        <v>30.75</v>
      </c>
      <c r="Q54" s="1">
        <f t="shared" si="7"/>
        <v>-11.25</v>
      </c>
      <c r="R54" s="1">
        <v>30.75</v>
      </c>
      <c r="S54" s="1">
        <f t="shared" si="10"/>
        <v>-8.75</v>
      </c>
      <c r="T54" s="1">
        <v>62.5</v>
      </c>
      <c r="U54" s="1">
        <f t="shared" si="18"/>
        <v>-40.5</v>
      </c>
      <c r="V54" s="1">
        <v>330</v>
      </c>
      <c r="W54" s="8">
        <v>36</v>
      </c>
      <c r="X54">
        <v>34.5</v>
      </c>
      <c r="Y54">
        <v>35</v>
      </c>
      <c r="Z54">
        <v>35.5</v>
      </c>
      <c r="AC54" t="s">
        <v>50</v>
      </c>
      <c r="AD54" t="s">
        <v>46</v>
      </c>
    </row>
    <row r="55" spans="1:29" ht="15">
      <c r="A55" s="9">
        <v>35585</v>
      </c>
      <c r="B55" s="1">
        <v>56.75</v>
      </c>
      <c r="C55" s="1">
        <f t="shared" si="13"/>
        <v>-29.25</v>
      </c>
      <c r="D55" s="1">
        <v>49.75</v>
      </c>
      <c r="E55" s="1">
        <f t="shared" si="14"/>
        <v>-34.25</v>
      </c>
      <c r="F55" s="1">
        <v>55</v>
      </c>
      <c r="G55" s="1">
        <f t="shared" si="15"/>
        <v>-23</v>
      </c>
      <c r="H55" s="1">
        <v>79.25</v>
      </c>
      <c r="I55" s="1">
        <f t="shared" si="16"/>
        <v>-52.75</v>
      </c>
      <c r="J55" s="1">
        <v>68.75</v>
      </c>
      <c r="K55" s="1">
        <f t="shared" si="17"/>
        <v>-29.25</v>
      </c>
      <c r="L55" s="1">
        <v>36.75</v>
      </c>
      <c r="M55" s="1">
        <f t="shared" si="12"/>
        <v>-16.25</v>
      </c>
      <c r="N55" s="1">
        <v>58</v>
      </c>
      <c r="O55" s="1">
        <f t="shared" si="6"/>
        <v>-12</v>
      </c>
      <c r="P55" s="1">
        <v>32.25</v>
      </c>
      <c r="Q55" s="1">
        <f t="shared" si="7"/>
        <v>-12.75</v>
      </c>
      <c r="R55" s="1">
        <v>31.75</v>
      </c>
      <c r="S55" s="1">
        <f t="shared" si="10"/>
        <v>-9.75</v>
      </c>
      <c r="T55" s="1">
        <v>61.75</v>
      </c>
      <c r="U55" s="1">
        <f t="shared" si="18"/>
        <v>-39.75</v>
      </c>
      <c r="V55" s="1">
        <v>297</v>
      </c>
      <c r="W55" s="8">
        <v>38.5</v>
      </c>
      <c r="X55">
        <v>36</v>
      </c>
      <c r="Y55">
        <v>36.5</v>
      </c>
      <c r="Z55">
        <v>36</v>
      </c>
      <c r="AC55" t="s">
        <v>51</v>
      </c>
    </row>
    <row r="56" spans="1:29" ht="15">
      <c r="A56" s="9">
        <v>35587</v>
      </c>
      <c r="B56" s="1">
        <v>61.25</v>
      </c>
      <c r="C56" s="1">
        <f t="shared" si="13"/>
        <v>-33.75</v>
      </c>
      <c r="D56" s="1">
        <v>54.75</v>
      </c>
      <c r="E56" s="1">
        <f t="shared" si="14"/>
        <v>-39.25</v>
      </c>
      <c r="F56" s="1">
        <v>58</v>
      </c>
      <c r="G56" s="1">
        <f t="shared" si="15"/>
        <v>-26</v>
      </c>
      <c r="H56" s="1">
        <v>83</v>
      </c>
      <c r="I56" s="1">
        <f t="shared" si="16"/>
        <v>-56.5</v>
      </c>
      <c r="J56" s="1">
        <v>72</v>
      </c>
      <c r="K56" s="1">
        <f t="shared" si="17"/>
        <v>-32.5</v>
      </c>
      <c r="L56" s="1">
        <v>39.25</v>
      </c>
      <c r="M56" s="1">
        <f t="shared" si="12"/>
        <v>-18.75</v>
      </c>
      <c r="N56" s="1">
        <v>59</v>
      </c>
      <c r="O56" s="1">
        <f t="shared" si="6"/>
        <v>-13</v>
      </c>
      <c r="P56" s="1">
        <v>35</v>
      </c>
      <c r="Q56" s="1">
        <f t="shared" si="7"/>
        <v>-15.5</v>
      </c>
      <c r="R56" s="1">
        <v>34.5</v>
      </c>
      <c r="S56" s="1">
        <f t="shared" si="10"/>
        <v>-12.5</v>
      </c>
      <c r="T56" s="1">
        <v>64.75</v>
      </c>
      <c r="U56" s="1">
        <f t="shared" si="18"/>
        <v>-42.75</v>
      </c>
      <c r="V56" s="1">
        <v>212</v>
      </c>
      <c r="W56" s="8">
        <v>39.5</v>
      </c>
      <c r="X56">
        <v>37.75</v>
      </c>
      <c r="Y56">
        <v>40</v>
      </c>
      <c r="Z56">
        <v>38.25</v>
      </c>
      <c r="AC56" t="s">
        <v>52</v>
      </c>
    </row>
    <row r="57" spans="1:29" ht="15">
      <c r="A57" s="9">
        <v>35605</v>
      </c>
      <c r="B57" s="1">
        <v>64.25</v>
      </c>
      <c r="C57" s="1">
        <f t="shared" si="13"/>
        <v>-36.75</v>
      </c>
      <c r="D57" s="1">
        <v>60.75</v>
      </c>
      <c r="E57" s="1">
        <f t="shared" si="14"/>
        <v>-45.25</v>
      </c>
      <c r="F57" s="1">
        <v>60.5</v>
      </c>
      <c r="G57" s="1">
        <f t="shared" si="15"/>
        <v>-28.5</v>
      </c>
      <c r="H57" s="1">
        <v>86.5</v>
      </c>
      <c r="I57" s="1">
        <f t="shared" si="16"/>
        <v>-60</v>
      </c>
      <c r="J57" s="1">
        <v>74.5</v>
      </c>
      <c r="K57" s="1">
        <f t="shared" si="17"/>
        <v>-35</v>
      </c>
      <c r="L57" s="1">
        <v>41.25</v>
      </c>
      <c r="M57" s="1">
        <f t="shared" si="12"/>
        <v>-20.75</v>
      </c>
      <c r="N57" s="1">
        <v>59.75</v>
      </c>
      <c r="O57" s="1">
        <f t="shared" si="6"/>
        <v>-13.75</v>
      </c>
      <c r="P57" s="1">
        <v>39</v>
      </c>
      <c r="Q57" s="1">
        <f t="shared" si="7"/>
        <v>-19.5</v>
      </c>
      <c r="R57" s="1">
        <v>36.75</v>
      </c>
      <c r="S57" s="1">
        <f t="shared" si="10"/>
        <v>-14.75</v>
      </c>
      <c r="T57" s="1">
        <v>66.5</v>
      </c>
      <c r="U57" s="1">
        <f t="shared" si="18"/>
        <v>-44.5</v>
      </c>
      <c r="V57" s="1">
        <v>190</v>
      </c>
      <c r="W57" s="8">
        <v>40</v>
      </c>
      <c r="X57">
        <v>37</v>
      </c>
      <c r="Y57">
        <v>40.5</v>
      </c>
      <c r="Z57">
        <v>39</v>
      </c>
      <c r="AC57" t="s">
        <v>53</v>
      </c>
    </row>
    <row r="58" spans="1:29" ht="15">
      <c r="A58" s="9">
        <v>35614</v>
      </c>
      <c r="B58" s="1">
        <v>71.25</v>
      </c>
      <c r="C58" s="1">
        <f t="shared" si="13"/>
        <v>-43.75</v>
      </c>
      <c r="D58" s="1">
        <v>67.25</v>
      </c>
      <c r="E58" s="1">
        <f t="shared" si="14"/>
        <v>-51.75</v>
      </c>
      <c r="F58" s="1">
        <v>65</v>
      </c>
      <c r="G58" s="1">
        <f t="shared" si="15"/>
        <v>-33</v>
      </c>
      <c r="H58" s="1">
        <v>93</v>
      </c>
      <c r="I58" s="1">
        <f t="shared" si="16"/>
        <v>-66.5</v>
      </c>
      <c r="J58" s="1">
        <v>80.75</v>
      </c>
      <c r="K58" s="1">
        <f t="shared" si="17"/>
        <v>-41.25</v>
      </c>
      <c r="L58" s="1">
        <v>45.75</v>
      </c>
      <c r="M58" s="1">
        <f t="shared" si="12"/>
        <v>-25.25</v>
      </c>
      <c r="N58" s="1">
        <v>62.5</v>
      </c>
      <c r="O58" s="1">
        <f t="shared" si="6"/>
        <v>-16.5</v>
      </c>
      <c r="P58" s="1">
        <v>46.75</v>
      </c>
      <c r="Q58" s="1">
        <f t="shared" si="7"/>
        <v>-27.25</v>
      </c>
      <c r="R58" s="1">
        <v>41.5</v>
      </c>
      <c r="S58" s="1">
        <f t="shared" si="10"/>
        <v>-19.5</v>
      </c>
      <c r="T58" s="1">
        <v>72.25</v>
      </c>
      <c r="U58" s="1">
        <f t="shared" si="18"/>
        <v>-50.25</v>
      </c>
      <c r="V58" s="1">
        <v>96.8</v>
      </c>
      <c r="W58" s="8">
        <v>43.5</v>
      </c>
      <c r="X58">
        <v>41</v>
      </c>
      <c r="Y58">
        <v>44.5</v>
      </c>
      <c r="Z58">
        <v>43.25</v>
      </c>
      <c r="AC58" t="s">
        <v>54</v>
      </c>
    </row>
    <row r="59" spans="1:29" ht="15">
      <c r="A59" s="9">
        <v>35621</v>
      </c>
      <c r="B59" s="1">
        <v>68</v>
      </c>
      <c r="C59" s="1">
        <f t="shared" si="13"/>
        <v>-40.5</v>
      </c>
      <c r="D59" s="1">
        <v>64.25</v>
      </c>
      <c r="E59" s="1">
        <f t="shared" si="14"/>
        <v>-48.75</v>
      </c>
      <c r="F59" s="1">
        <v>62.25</v>
      </c>
      <c r="G59" s="1">
        <f t="shared" si="15"/>
        <v>-30.25</v>
      </c>
      <c r="H59" s="1">
        <v>89.5</v>
      </c>
      <c r="I59" s="1">
        <f t="shared" si="16"/>
        <v>-63</v>
      </c>
      <c r="J59" s="1">
        <v>78</v>
      </c>
      <c r="K59" s="1">
        <f t="shared" si="17"/>
        <v>-38.5</v>
      </c>
      <c r="L59" s="1">
        <v>43.25</v>
      </c>
      <c r="M59" s="1">
        <f t="shared" si="12"/>
        <v>-22.75</v>
      </c>
      <c r="N59" s="1">
        <v>60.5</v>
      </c>
      <c r="O59" s="1">
        <f t="shared" si="6"/>
        <v>-14.5</v>
      </c>
      <c r="P59" s="1">
        <v>42.5</v>
      </c>
      <c r="Q59" s="1">
        <f t="shared" si="7"/>
        <v>-23</v>
      </c>
      <c r="R59" s="1">
        <v>38.25</v>
      </c>
      <c r="S59" s="1">
        <f t="shared" si="10"/>
        <v>-16.25</v>
      </c>
      <c r="T59" s="1">
        <v>69</v>
      </c>
      <c r="U59" s="1">
        <f t="shared" si="18"/>
        <v>-47</v>
      </c>
      <c r="V59" s="1">
        <v>168</v>
      </c>
      <c r="W59" s="8">
        <v>39</v>
      </c>
      <c r="X59">
        <v>38</v>
      </c>
      <c r="Y59">
        <v>39.5</v>
      </c>
      <c r="Z59">
        <v>39.75</v>
      </c>
      <c r="AC59" t="s">
        <v>55</v>
      </c>
    </row>
    <row r="60" spans="1:29" ht="15">
      <c r="A60" s="9">
        <v>35629</v>
      </c>
      <c r="B60">
        <v>71.5</v>
      </c>
      <c r="C60" s="1">
        <f t="shared" si="13"/>
        <v>-44</v>
      </c>
      <c r="D60">
        <v>67.5</v>
      </c>
      <c r="E60" s="1">
        <f t="shared" si="14"/>
        <v>-52</v>
      </c>
      <c r="F60">
        <v>64.75</v>
      </c>
      <c r="G60" s="1">
        <f t="shared" si="15"/>
        <v>-32.75</v>
      </c>
      <c r="H60">
        <v>92.25</v>
      </c>
      <c r="I60" s="1">
        <f t="shared" si="16"/>
        <v>-65.75</v>
      </c>
      <c r="J60">
        <v>80.25</v>
      </c>
      <c r="K60" s="1">
        <f t="shared" si="17"/>
        <v>-40.75</v>
      </c>
      <c r="L60">
        <v>45.5</v>
      </c>
      <c r="M60" s="1">
        <f t="shared" si="12"/>
        <v>-25</v>
      </c>
      <c r="N60">
        <v>62</v>
      </c>
      <c r="O60" s="1">
        <f t="shared" si="6"/>
        <v>-16</v>
      </c>
      <c r="P60">
        <v>45.25</v>
      </c>
      <c r="Q60" s="1">
        <f t="shared" si="7"/>
        <v>-25.75</v>
      </c>
      <c r="R60">
        <v>40.75</v>
      </c>
      <c r="S60" s="1">
        <f t="shared" si="10"/>
        <v>-18.75</v>
      </c>
      <c r="T60">
        <v>71</v>
      </c>
      <c r="U60" s="1">
        <f t="shared" si="18"/>
        <v>-49</v>
      </c>
      <c r="V60">
        <v>115</v>
      </c>
      <c r="W60" s="6">
        <v>42.25</v>
      </c>
      <c r="X60">
        <v>40</v>
      </c>
      <c r="Y60">
        <v>43</v>
      </c>
      <c r="Z60">
        <v>41.5</v>
      </c>
      <c r="AC60" t="s">
        <v>56</v>
      </c>
    </row>
    <row r="61" spans="1:29" ht="15">
      <c r="A61" s="9">
        <v>35635</v>
      </c>
      <c r="B61">
        <v>69.75</v>
      </c>
      <c r="C61" s="1">
        <f t="shared" si="13"/>
        <v>-42.25</v>
      </c>
      <c r="D61">
        <v>66</v>
      </c>
      <c r="E61" s="1">
        <f t="shared" si="14"/>
        <v>-50.5</v>
      </c>
      <c r="F61">
        <v>62</v>
      </c>
      <c r="G61" s="1">
        <f t="shared" si="15"/>
        <v>-30</v>
      </c>
      <c r="H61">
        <v>91.5</v>
      </c>
      <c r="I61" s="1">
        <f t="shared" si="16"/>
        <v>-65</v>
      </c>
      <c r="J61">
        <v>79.75</v>
      </c>
      <c r="K61" s="1">
        <f t="shared" si="17"/>
        <v>-40.25</v>
      </c>
      <c r="L61">
        <v>45</v>
      </c>
      <c r="M61" s="1">
        <f t="shared" si="12"/>
        <v>-24.5</v>
      </c>
      <c r="N61">
        <v>60.75</v>
      </c>
      <c r="O61" s="1">
        <f t="shared" si="6"/>
        <v>-14.75</v>
      </c>
      <c r="P61">
        <v>44.25</v>
      </c>
      <c r="Q61" s="1">
        <f t="shared" si="7"/>
        <v>-24.75</v>
      </c>
      <c r="R61">
        <v>39.75</v>
      </c>
      <c r="S61" s="1">
        <f t="shared" si="10"/>
        <v>-17.75</v>
      </c>
      <c r="T61">
        <v>70.25</v>
      </c>
      <c r="U61" s="1">
        <f t="shared" si="18"/>
        <v>-48.25</v>
      </c>
      <c r="V61">
        <v>157</v>
      </c>
      <c r="W61" s="6">
        <v>40.5</v>
      </c>
      <c r="Y61">
        <v>41.25</v>
      </c>
      <c r="Z61">
        <v>41.5</v>
      </c>
      <c r="AC61" t="s">
        <v>57</v>
      </c>
    </row>
    <row r="62" spans="1:29" ht="15">
      <c r="A62" s="9">
        <v>35666</v>
      </c>
      <c r="B62">
        <v>75.75</v>
      </c>
      <c r="C62" s="1">
        <f t="shared" si="13"/>
        <v>-48.25</v>
      </c>
      <c r="D62">
        <v>72</v>
      </c>
      <c r="E62" s="1">
        <f t="shared" si="14"/>
        <v>-56.5</v>
      </c>
      <c r="F62">
        <v>67.75</v>
      </c>
      <c r="G62" s="1">
        <f t="shared" si="15"/>
        <v>-35.75</v>
      </c>
      <c r="H62">
        <v>96.75</v>
      </c>
      <c r="I62" s="1">
        <f t="shared" si="16"/>
        <v>-70.25</v>
      </c>
      <c r="J62">
        <v>84.5</v>
      </c>
      <c r="K62" s="1">
        <f t="shared" si="17"/>
        <v>-45</v>
      </c>
      <c r="L62">
        <v>48.75</v>
      </c>
      <c r="M62" s="1">
        <f t="shared" si="12"/>
        <v>-28.25</v>
      </c>
      <c r="N62">
        <v>64.5</v>
      </c>
      <c r="O62" s="1">
        <f t="shared" si="6"/>
        <v>-18.5</v>
      </c>
      <c r="P62">
        <v>49</v>
      </c>
      <c r="Q62" s="1">
        <f t="shared" si="7"/>
        <v>-29.5</v>
      </c>
      <c r="R62">
        <v>44.75</v>
      </c>
      <c r="S62" s="1">
        <f t="shared" si="10"/>
        <v>-22.75</v>
      </c>
      <c r="T62">
        <v>75.25</v>
      </c>
      <c r="U62" s="1">
        <f t="shared" si="18"/>
        <v>-53.25</v>
      </c>
      <c r="V62">
        <v>68</v>
      </c>
      <c r="W62" s="6">
        <v>46.5</v>
      </c>
      <c r="X62">
        <v>45.5</v>
      </c>
      <c r="Y62">
        <v>47.5</v>
      </c>
      <c r="Z62">
        <v>49.5</v>
      </c>
      <c r="AC62" t="s">
        <v>58</v>
      </c>
    </row>
    <row r="63" spans="1:29" ht="15">
      <c r="A63" s="9">
        <v>35681</v>
      </c>
      <c r="B63">
        <v>77</v>
      </c>
      <c r="C63" s="1">
        <f t="shared" si="13"/>
        <v>-49.5</v>
      </c>
      <c r="D63">
        <v>73</v>
      </c>
      <c r="E63" s="1">
        <f t="shared" si="14"/>
        <v>-57.5</v>
      </c>
      <c r="F63">
        <v>68.25</v>
      </c>
      <c r="G63" s="1">
        <f t="shared" si="15"/>
        <v>-36.25</v>
      </c>
      <c r="H63">
        <v>98.5</v>
      </c>
      <c r="I63" s="1">
        <f t="shared" si="16"/>
        <v>-72</v>
      </c>
      <c r="J63">
        <v>86.25</v>
      </c>
      <c r="K63" s="1">
        <f t="shared" si="17"/>
        <v>-46.75</v>
      </c>
      <c r="L63">
        <v>50.5</v>
      </c>
      <c r="M63" s="1">
        <f t="shared" si="12"/>
        <v>-30</v>
      </c>
      <c r="N63">
        <v>64.75</v>
      </c>
      <c r="O63" s="1">
        <f t="shared" si="6"/>
        <v>-18.75</v>
      </c>
      <c r="P63">
        <v>49.75</v>
      </c>
      <c r="Q63" s="1">
        <f t="shared" si="7"/>
        <v>-30.25</v>
      </c>
      <c r="R63">
        <v>45.25</v>
      </c>
      <c r="S63" s="1">
        <f t="shared" si="10"/>
        <v>-23.25</v>
      </c>
      <c r="T63">
        <v>76.25</v>
      </c>
      <c r="U63" s="1">
        <f t="shared" si="18"/>
        <v>-54.25</v>
      </c>
      <c r="V63">
        <v>55</v>
      </c>
      <c r="W63" s="6">
        <v>47</v>
      </c>
      <c r="X63">
        <v>47.5</v>
      </c>
      <c r="Y63">
        <v>48</v>
      </c>
      <c r="Z63">
        <v>50.5</v>
      </c>
      <c r="AC63" t="s">
        <v>59</v>
      </c>
    </row>
    <row r="64" spans="1:29" ht="15">
      <c r="A64" s="9">
        <v>35690</v>
      </c>
      <c r="B64">
        <v>78.75</v>
      </c>
      <c r="C64" s="1">
        <f t="shared" si="13"/>
        <v>-51.25</v>
      </c>
      <c r="D64">
        <v>75</v>
      </c>
      <c r="E64" s="1">
        <f t="shared" si="14"/>
        <v>-59.5</v>
      </c>
      <c r="F64">
        <v>70</v>
      </c>
      <c r="G64" s="1">
        <f t="shared" si="15"/>
        <v>-38</v>
      </c>
      <c r="H64">
        <v>100.25</v>
      </c>
      <c r="I64" s="1">
        <f t="shared" si="16"/>
        <v>-73.75</v>
      </c>
      <c r="J64">
        <v>88</v>
      </c>
      <c r="K64" s="1">
        <f t="shared" si="17"/>
        <v>-48.5</v>
      </c>
      <c r="L64">
        <v>52.25</v>
      </c>
      <c r="M64" s="1">
        <f t="shared" si="12"/>
        <v>-31.75</v>
      </c>
      <c r="N64">
        <v>65.5</v>
      </c>
      <c r="O64" s="1">
        <f t="shared" si="6"/>
        <v>-19.5</v>
      </c>
      <c r="P64">
        <v>50.5</v>
      </c>
      <c r="Q64" s="1">
        <f t="shared" si="7"/>
        <v>-31</v>
      </c>
      <c r="R64">
        <v>46.5</v>
      </c>
      <c r="S64" s="1">
        <f t="shared" si="10"/>
        <v>-24.5</v>
      </c>
      <c r="T64">
        <v>77</v>
      </c>
      <c r="U64" s="1">
        <f t="shared" si="18"/>
        <v>-55</v>
      </c>
      <c r="V64">
        <v>48</v>
      </c>
      <c r="W64" s="6">
        <v>48.5</v>
      </c>
      <c r="X64">
        <v>48.5</v>
      </c>
      <c r="Y64">
        <v>49</v>
      </c>
      <c r="Z64" t="s">
        <v>19</v>
      </c>
      <c r="AC64" t="s">
        <v>36</v>
      </c>
    </row>
    <row r="65" spans="1:29" ht="15">
      <c r="A65" s="9">
        <v>35696</v>
      </c>
      <c r="B65">
        <v>79.25</v>
      </c>
      <c r="C65" s="1">
        <f t="shared" si="13"/>
        <v>-51.75</v>
      </c>
      <c r="D65">
        <v>75.75</v>
      </c>
      <c r="E65" s="1">
        <f t="shared" si="14"/>
        <v>-60.25</v>
      </c>
      <c r="F65">
        <v>70</v>
      </c>
      <c r="G65" s="1">
        <f t="shared" si="15"/>
        <v>-38</v>
      </c>
      <c r="H65">
        <v>101.75</v>
      </c>
      <c r="I65" s="1">
        <f t="shared" si="16"/>
        <v>-75.25</v>
      </c>
      <c r="J65">
        <v>89.5</v>
      </c>
      <c r="K65" s="1">
        <f t="shared" si="17"/>
        <v>-50</v>
      </c>
      <c r="L65">
        <v>53.5</v>
      </c>
      <c r="M65" s="1">
        <f t="shared" si="12"/>
        <v>-33</v>
      </c>
      <c r="N65">
        <v>66</v>
      </c>
      <c r="O65" s="1">
        <f t="shared" si="6"/>
        <v>-20</v>
      </c>
      <c r="P65">
        <v>51</v>
      </c>
      <c r="Q65" s="1">
        <f t="shared" si="7"/>
        <v>-31.5</v>
      </c>
      <c r="R65">
        <v>46.75</v>
      </c>
      <c r="S65" s="1">
        <f t="shared" si="10"/>
        <v>-24.75</v>
      </c>
      <c r="T65">
        <v>77.75</v>
      </c>
      <c r="U65" s="1">
        <f t="shared" si="18"/>
        <v>-55.75</v>
      </c>
      <c r="V65">
        <v>42</v>
      </c>
      <c r="W65" s="6">
        <v>49</v>
      </c>
      <c r="X65">
        <v>49</v>
      </c>
      <c r="Y65">
        <v>50</v>
      </c>
      <c r="Z65" t="s">
        <v>19</v>
      </c>
      <c r="AC65" t="s">
        <v>60</v>
      </c>
    </row>
    <row r="66" spans="1:29" ht="15">
      <c r="A66" s="9">
        <v>35706</v>
      </c>
      <c r="B66">
        <v>80</v>
      </c>
      <c r="C66" s="1">
        <f t="shared" si="13"/>
        <v>-52.5</v>
      </c>
      <c r="D66">
        <v>75.75</v>
      </c>
      <c r="E66" s="1">
        <f t="shared" si="14"/>
        <v>-60.25</v>
      </c>
      <c r="F66">
        <v>70.5</v>
      </c>
      <c r="G66" s="1">
        <f t="shared" si="15"/>
        <v>-38.5</v>
      </c>
      <c r="H66">
        <v>101.75</v>
      </c>
      <c r="I66" s="1">
        <f t="shared" si="16"/>
        <v>-75.25</v>
      </c>
      <c r="J66">
        <v>90.5</v>
      </c>
      <c r="K66" s="1">
        <f t="shared" si="17"/>
        <v>-51</v>
      </c>
      <c r="L66">
        <v>54</v>
      </c>
      <c r="M66" s="1">
        <f t="shared" si="12"/>
        <v>-33.5</v>
      </c>
      <c r="N66">
        <v>65.75</v>
      </c>
      <c r="O66" s="1">
        <f t="shared" si="6"/>
        <v>-19.75</v>
      </c>
      <c r="P66">
        <v>51</v>
      </c>
      <c r="Q66" s="1">
        <f t="shared" si="7"/>
        <v>-31.5</v>
      </c>
      <c r="R66">
        <v>46.75</v>
      </c>
      <c r="S66" s="1">
        <f t="shared" si="10"/>
        <v>-24.75</v>
      </c>
      <c r="T66">
        <v>77.5</v>
      </c>
      <c r="U66" s="1">
        <f t="shared" si="18"/>
        <v>-55.5</v>
      </c>
      <c r="V66">
        <v>46</v>
      </c>
      <c r="W66" s="6">
        <v>49.5</v>
      </c>
      <c r="X66">
        <v>48.5</v>
      </c>
      <c r="Y66">
        <v>49.25</v>
      </c>
      <c r="Z66" t="s">
        <v>19</v>
      </c>
      <c r="AC66" s="14">
        <v>0.4583333333333333</v>
      </c>
    </row>
    <row r="67" spans="1:29" ht="15">
      <c r="A67" s="9">
        <v>35711</v>
      </c>
      <c r="B67">
        <v>81.5</v>
      </c>
      <c r="C67" s="1">
        <f t="shared" si="13"/>
        <v>-54</v>
      </c>
      <c r="D67">
        <v>77.25</v>
      </c>
      <c r="E67" s="1">
        <f t="shared" si="14"/>
        <v>-61.75</v>
      </c>
      <c r="F67">
        <v>71</v>
      </c>
      <c r="G67" s="1">
        <f t="shared" si="15"/>
        <v>-39</v>
      </c>
      <c r="H67">
        <v>103.75</v>
      </c>
      <c r="I67" s="1">
        <f t="shared" si="16"/>
        <v>-77.25</v>
      </c>
      <c r="J67">
        <v>91.25</v>
      </c>
      <c r="K67" s="1">
        <f t="shared" si="17"/>
        <v>-51.75</v>
      </c>
      <c r="L67">
        <v>55.5</v>
      </c>
      <c r="M67" s="1">
        <f t="shared" si="12"/>
        <v>-35</v>
      </c>
      <c r="N67">
        <v>66</v>
      </c>
      <c r="O67" s="1">
        <f aca="true" t="shared" si="19" ref="O67:O130">-(N67-46)</f>
        <v>-20</v>
      </c>
      <c r="P67">
        <v>51.25</v>
      </c>
      <c r="Q67" s="1">
        <f t="shared" si="7"/>
        <v>-31.75</v>
      </c>
      <c r="R67">
        <v>47</v>
      </c>
      <c r="S67" s="1">
        <f t="shared" si="10"/>
        <v>-25</v>
      </c>
      <c r="T67">
        <v>78.25</v>
      </c>
      <c r="U67" s="1">
        <f t="shared" si="18"/>
        <v>-56.25</v>
      </c>
      <c r="V67">
        <v>41</v>
      </c>
      <c r="W67" s="6">
        <v>50</v>
      </c>
      <c r="X67">
        <v>49.5</v>
      </c>
      <c r="Y67">
        <v>50.5</v>
      </c>
      <c r="Z67" t="s">
        <v>19</v>
      </c>
      <c r="AC67" s="14">
        <v>0.4583333333333333</v>
      </c>
    </row>
    <row r="68" spans="1:29" ht="15">
      <c r="A68" s="9">
        <v>35735</v>
      </c>
      <c r="B68">
        <v>83.25</v>
      </c>
      <c r="C68" s="1">
        <f t="shared" si="13"/>
        <v>-55.75</v>
      </c>
      <c r="D68">
        <v>79</v>
      </c>
      <c r="E68" s="1">
        <f t="shared" si="14"/>
        <v>-63.5</v>
      </c>
      <c r="F68">
        <v>72</v>
      </c>
      <c r="G68" s="1">
        <f t="shared" si="15"/>
        <v>-40</v>
      </c>
      <c r="H68">
        <v>106.75</v>
      </c>
      <c r="I68" s="1">
        <f t="shared" si="16"/>
        <v>-80.25</v>
      </c>
      <c r="J68">
        <v>95.25</v>
      </c>
      <c r="K68" s="1">
        <f t="shared" si="17"/>
        <v>-55.75</v>
      </c>
      <c r="L68">
        <v>60</v>
      </c>
      <c r="M68" s="1">
        <f t="shared" si="12"/>
        <v>-39.5</v>
      </c>
      <c r="N68">
        <v>66</v>
      </c>
      <c r="O68" s="1">
        <f t="shared" si="19"/>
        <v>-20</v>
      </c>
      <c r="P68">
        <v>53</v>
      </c>
      <c r="Q68" s="1">
        <f aca="true" t="shared" si="20" ref="Q68:Q131">-(P68-19.5)</f>
        <v>-33.5</v>
      </c>
      <c r="R68">
        <v>47.5</v>
      </c>
      <c r="S68" s="1">
        <f t="shared" si="10"/>
        <v>-25.5</v>
      </c>
      <c r="T68">
        <v>79</v>
      </c>
      <c r="U68" s="1">
        <f t="shared" si="18"/>
        <v>-57</v>
      </c>
      <c r="V68">
        <v>40</v>
      </c>
      <c r="W68" s="6">
        <v>49</v>
      </c>
      <c r="X68">
        <v>50</v>
      </c>
      <c r="Y68">
        <v>50</v>
      </c>
      <c r="Z68" t="s">
        <v>19</v>
      </c>
      <c r="AC68" s="14">
        <v>0.4583333333333333</v>
      </c>
    </row>
    <row r="69" spans="1:29" ht="15">
      <c r="A69" s="9">
        <v>35780</v>
      </c>
      <c r="B69">
        <v>82.25</v>
      </c>
      <c r="C69" s="1">
        <f t="shared" si="13"/>
        <v>-54.75</v>
      </c>
      <c r="D69">
        <v>79</v>
      </c>
      <c r="E69" s="1">
        <f t="shared" si="14"/>
        <v>-63.5</v>
      </c>
      <c r="F69">
        <v>72</v>
      </c>
      <c r="G69" s="1">
        <f t="shared" si="15"/>
        <v>-40</v>
      </c>
      <c r="H69">
        <v>105.75</v>
      </c>
      <c r="I69" s="1">
        <f t="shared" si="16"/>
        <v>-79.25</v>
      </c>
      <c r="J69">
        <v>93.5</v>
      </c>
      <c r="K69" s="1">
        <f t="shared" si="17"/>
        <v>-54</v>
      </c>
      <c r="L69">
        <v>58</v>
      </c>
      <c r="M69" s="1">
        <f t="shared" si="12"/>
        <v>-37.5</v>
      </c>
      <c r="N69">
        <v>66.75</v>
      </c>
      <c r="O69" s="1">
        <f t="shared" si="19"/>
        <v>-20.75</v>
      </c>
      <c r="P69">
        <v>52.5</v>
      </c>
      <c r="Q69" s="1">
        <f t="shared" si="20"/>
        <v>-33</v>
      </c>
      <c r="R69">
        <v>48.25</v>
      </c>
      <c r="S69" s="1">
        <f t="shared" si="10"/>
        <v>-26.25</v>
      </c>
      <c r="T69">
        <v>80</v>
      </c>
      <c r="U69" s="1">
        <f t="shared" si="18"/>
        <v>-58</v>
      </c>
      <c r="V69">
        <v>27</v>
      </c>
      <c r="W69" s="6">
        <v>51</v>
      </c>
      <c r="X69" t="s">
        <v>98</v>
      </c>
      <c r="Y69">
        <v>51</v>
      </c>
      <c r="Z69" t="s">
        <v>19</v>
      </c>
      <c r="AC69" t="s">
        <v>61</v>
      </c>
    </row>
    <row r="70" spans="1:29" ht="15">
      <c r="A70" s="11">
        <v>35822</v>
      </c>
      <c r="B70">
        <v>82</v>
      </c>
      <c r="C70" s="1">
        <f t="shared" si="13"/>
        <v>-54.5</v>
      </c>
      <c r="D70">
        <v>79</v>
      </c>
      <c r="E70" s="1">
        <f t="shared" si="14"/>
        <v>-63.5</v>
      </c>
      <c r="F70">
        <v>71.75</v>
      </c>
      <c r="G70" s="1">
        <f t="shared" si="15"/>
        <v>-39.75</v>
      </c>
      <c r="H70">
        <v>106</v>
      </c>
      <c r="I70" s="1">
        <f t="shared" si="16"/>
        <v>-79.5</v>
      </c>
      <c r="J70">
        <v>94.25</v>
      </c>
      <c r="K70" s="1">
        <f t="shared" si="17"/>
        <v>-54.75</v>
      </c>
      <c r="L70">
        <v>59.25</v>
      </c>
      <c r="M70" s="1">
        <f t="shared" si="12"/>
        <v>-38.75</v>
      </c>
      <c r="N70">
        <v>65.25</v>
      </c>
      <c r="O70" s="1">
        <f t="shared" si="19"/>
        <v>-19.25</v>
      </c>
      <c r="P70">
        <v>52</v>
      </c>
      <c r="Q70" s="1">
        <f t="shared" si="20"/>
        <v>-32.5</v>
      </c>
      <c r="R70">
        <v>47.5</v>
      </c>
      <c r="S70" s="1">
        <f t="shared" si="10"/>
        <v>-25.5</v>
      </c>
      <c r="T70">
        <v>80</v>
      </c>
      <c r="U70" s="1">
        <f t="shared" si="18"/>
        <v>-58</v>
      </c>
      <c r="V70">
        <v>34</v>
      </c>
      <c r="W70" s="6">
        <v>50</v>
      </c>
      <c r="X70">
        <v>50</v>
      </c>
      <c r="Y70">
        <v>50</v>
      </c>
      <c r="Z70" t="s">
        <v>19</v>
      </c>
      <c r="AC70" s="14">
        <v>0.5208333333333334</v>
      </c>
    </row>
    <row r="71" spans="1:29" ht="15">
      <c r="A71" s="11">
        <v>35876</v>
      </c>
      <c r="B71">
        <v>81</v>
      </c>
      <c r="C71" s="1">
        <f t="shared" si="13"/>
        <v>-53.5</v>
      </c>
      <c r="D71">
        <v>77.5</v>
      </c>
      <c r="E71" s="1">
        <f t="shared" si="14"/>
        <v>-62</v>
      </c>
      <c r="F71">
        <v>69.25</v>
      </c>
      <c r="G71" s="1">
        <f t="shared" si="15"/>
        <v>-37.25</v>
      </c>
      <c r="H71">
        <v>102</v>
      </c>
      <c r="I71" s="1">
        <f t="shared" si="16"/>
        <v>-75.5</v>
      </c>
      <c r="J71">
        <v>92</v>
      </c>
      <c r="K71" s="1">
        <f t="shared" si="17"/>
        <v>-52.5</v>
      </c>
      <c r="L71">
        <v>56.5</v>
      </c>
      <c r="M71" s="1">
        <f t="shared" si="12"/>
        <v>-36</v>
      </c>
      <c r="N71">
        <v>64.5</v>
      </c>
      <c r="O71" s="1">
        <f t="shared" si="19"/>
        <v>-18.5</v>
      </c>
      <c r="P71">
        <v>50.5</v>
      </c>
      <c r="Q71" s="1">
        <f t="shared" si="20"/>
        <v>-31</v>
      </c>
      <c r="R71">
        <v>46.75</v>
      </c>
      <c r="S71" s="1">
        <f t="shared" si="10"/>
        <v>-24.75</v>
      </c>
      <c r="T71">
        <v>78.25</v>
      </c>
      <c r="U71" s="1">
        <f t="shared" si="18"/>
        <v>-56.25</v>
      </c>
      <c r="V71">
        <v>37</v>
      </c>
      <c r="W71" s="6">
        <v>48.5</v>
      </c>
      <c r="X71">
        <v>49</v>
      </c>
      <c r="Y71">
        <v>49.25</v>
      </c>
      <c r="Z71" t="s">
        <v>19</v>
      </c>
      <c r="AC71" t="s">
        <v>62</v>
      </c>
    </row>
    <row r="72" spans="1:29" ht="15">
      <c r="A72" s="11">
        <v>35920</v>
      </c>
      <c r="B72">
        <v>77</v>
      </c>
      <c r="C72" s="1">
        <f t="shared" si="13"/>
        <v>-49.5</v>
      </c>
      <c r="D72">
        <v>72.5</v>
      </c>
      <c r="E72" s="1">
        <f t="shared" si="14"/>
        <v>-57</v>
      </c>
      <c r="F72">
        <v>66.5</v>
      </c>
      <c r="G72" s="1">
        <f t="shared" si="15"/>
        <v>-34.5</v>
      </c>
      <c r="H72">
        <v>97.5</v>
      </c>
      <c r="I72" s="1">
        <f t="shared" si="16"/>
        <v>-71</v>
      </c>
      <c r="J72">
        <v>86.25</v>
      </c>
      <c r="K72" s="1">
        <f t="shared" si="17"/>
        <v>-46.75</v>
      </c>
      <c r="L72">
        <v>51</v>
      </c>
      <c r="M72" s="1">
        <f t="shared" si="12"/>
        <v>-30.5</v>
      </c>
      <c r="N72">
        <v>63.5</v>
      </c>
      <c r="O72" s="1">
        <f t="shared" si="19"/>
        <v>-17.5</v>
      </c>
      <c r="P72">
        <v>48.25</v>
      </c>
      <c r="Q72" s="1">
        <f t="shared" si="20"/>
        <v>-28.75</v>
      </c>
      <c r="R72">
        <v>44</v>
      </c>
      <c r="S72" s="1">
        <f t="shared" si="10"/>
        <v>-22</v>
      </c>
      <c r="T72">
        <v>75</v>
      </c>
      <c r="U72" s="1">
        <f t="shared" si="18"/>
        <v>-53</v>
      </c>
      <c r="V72">
        <v>89</v>
      </c>
      <c r="W72" s="6">
        <v>44.25</v>
      </c>
      <c r="X72">
        <v>44</v>
      </c>
      <c r="Y72">
        <v>45.5</v>
      </c>
      <c r="Z72">
        <v>46.5</v>
      </c>
      <c r="AC72" s="14">
        <v>0.4375</v>
      </c>
    </row>
    <row r="73" spans="1:29" ht="15">
      <c r="A73" s="11">
        <v>35963</v>
      </c>
      <c r="B73">
        <v>56.75</v>
      </c>
      <c r="C73" s="1">
        <f t="shared" si="13"/>
        <v>-29.25</v>
      </c>
      <c r="D73">
        <v>50.5</v>
      </c>
      <c r="E73" s="1">
        <f t="shared" si="14"/>
        <v>-35</v>
      </c>
      <c r="F73">
        <v>54.75</v>
      </c>
      <c r="G73" s="1">
        <f t="shared" si="15"/>
        <v>-22.75</v>
      </c>
      <c r="H73">
        <v>80.5</v>
      </c>
      <c r="I73" s="1">
        <f t="shared" si="16"/>
        <v>-54</v>
      </c>
      <c r="J73">
        <v>71</v>
      </c>
      <c r="K73" s="1">
        <f t="shared" si="17"/>
        <v>-31.5</v>
      </c>
      <c r="L73">
        <v>38.75</v>
      </c>
      <c r="M73" s="1">
        <f t="shared" si="12"/>
        <v>-18.25</v>
      </c>
      <c r="N73">
        <v>57.5</v>
      </c>
      <c r="O73" s="1">
        <f t="shared" si="19"/>
        <v>-11.5</v>
      </c>
      <c r="P73">
        <v>31.5</v>
      </c>
      <c r="Q73" s="1">
        <f t="shared" si="20"/>
        <v>-12</v>
      </c>
      <c r="R73">
        <v>32.75</v>
      </c>
      <c r="S73" s="1">
        <f t="shared" si="10"/>
        <v>-10.75</v>
      </c>
      <c r="T73">
        <v>63.5</v>
      </c>
      <c r="U73" s="1">
        <f t="shared" si="18"/>
        <v>-41.5</v>
      </c>
      <c r="V73">
        <v>323</v>
      </c>
      <c r="W73" s="6">
        <v>36.5</v>
      </c>
      <c r="X73">
        <v>36</v>
      </c>
      <c r="Y73">
        <v>38</v>
      </c>
      <c r="Z73">
        <v>38</v>
      </c>
      <c r="AC73" t="s">
        <v>53</v>
      </c>
    </row>
    <row r="74" spans="1:29" ht="15">
      <c r="A74" s="11">
        <v>35971</v>
      </c>
      <c r="B74">
        <v>55.75</v>
      </c>
      <c r="C74" s="1">
        <f t="shared" si="13"/>
        <v>-28.25</v>
      </c>
      <c r="D74">
        <v>48.75</v>
      </c>
      <c r="E74" s="1">
        <f t="shared" si="14"/>
        <v>-33.25</v>
      </c>
      <c r="F74">
        <v>51.5</v>
      </c>
      <c r="G74" s="1">
        <f t="shared" si="15"/>
        <v>-19.5</v>
      </c>
      <c r="H74">
        <v>77.75</v>
      </c>
      <c r="I74" s="1">
        <f t="shared" si="16"/>
        <v>-51.25</v>
      </c>
      <c r="J74">
        <v>69.5</v>
      </c>
      <c r="K74" s="1">
        <f t="shared" si="17"/>
        <v>-30</v>
      </c>
      <c r="L74">
        <v>38</v>
      </c>
      <c r="M74" s="1">
        <f t="shared" si="12"/>
        <v>-17.5</v>
      </c>
      <c r="N74">
        <v>56.25</v>
      </c>
      <c r="O74" s="1">
        <f t="shared" si="19"/>
        <v>-10.25</v>
      </c>
      <c r="P74">
        <v>30</v>
      </c>
      <c r="Q74" s="1">
        <f t="shared" si="20"/>
        <v>-10.5</v>
      </c>
      <c r="R74">
        <v>31.75</v>
      </c>
      <c r="S74" s="1">
        <f t="shared" si="10"/>
        <v>-9.75</v>
      </c>
      <c r="T74">
        <v>62.5</v>
      </c>
      <c r="U74" s="1">
        <f t="shared" si="18"/>
        <v>-40.5</v>
      </c>
      <c r="V74">
        <v>356</v>
      </c>
      <c r="W74" s="6">
        <v>35</v>
      </c>
      <c r="X74">
        <v>36</v>
      </c>
      <c r="Y74">
        <v>33</v>
      </c>
      <c r="Z74">
        <v>37</v>
      </c>
      <c r="AC74" t="s">
        <v>63</v>
      </c>
    </row>
    <row r="75" spans="1:29" ht="15">
      <c r="A75" s="11">
        <v>35975</v>
      </c>
      <c r="B75">
        <v>55.125</v>
      </c>
      <c r="C75" s="1">
        <f t="shared" si="13"/>
        <v>-27.625</v>
      </c>
      <c r="D75">
        <v>47.875</v>
      </c>
      <c r="E75" s="1">
        <f t="shared" si="14"/>
        <v>-32.375</v>
      </c>
      <c r="F75">
        <v>49</v>
      </c>
      <c r="G75" s="1">
        <f t="shared" si="15"/>
        <v>-17</v>
      </c>
      <c r="H75">
        <v>74.75</v>
      </c>
      <c r="I75" s="1">
        <f t="shared" si="16"/>
        <v>-48.25</v>
      </c>
      <c r="J75">
        <v>67.75</v>
      </c>
      <c r="K75" s="1">
        <f t="shared" si="17"/>
        <v>-28.25</v>
      </c>
      <c r="L75">
        <v>37.125</v>
      </c>
      <c r="M75" s="1">
        <f t="shared" si="12"/>
        <v>-16.625</v>
      </c>
      <c r="N75">
        <v>55.75</v>
      </c>
      <c r="O75" s="1">
        <f t="shared" si="19"/>
        <v>-9.75</v>
      </c>
      <c r="P75">
        <v>29.25</v>
      </c>
      <c r="Q75" s="1">
        <f t="shared" si="20"/>
        <v>-9.75</v>
      </c>
      <c r="R75">
        <v>31.125</v>
      </c>
      <c r="S75" s="1">
        <f t="shared" si="10"/>
        <v>-9.125</v>
      </c>
      <c r="T75">
        <v>62</v>
      </c>
      <c r="U75" s="1">
        <f t="shared" si="18"/>
        <v>-40</v>
      </c>
      <c r="V75">
        <v>388</v>
      </c>
      <c r="W75" s="6">
        <v>35</v>
      </c>
      <c r="X75">
        <v>35</v>
      </c>
      <c r="Y75">
        <v>33.125</v>
      </c>
      <c r="Z75">
        <v>32.5</v>
      </c>
      <c r="AC75" s="14">
        <v>0.47222222222222227</v>
      </c>
    </row>
    <row r="76" spans="1:26" ht="15">
      <c r="A76" s="11">
        <v>35984</v>
      </c>
      <c r="B76">
        <v>60.75</v>
      </c>
      <c r="C76" s="1">
        <f t="shared" si="13"/>
        <v>-33.25</v>
      </c>
      <c r="D76">
        <v>49.25</v>
      </c>
      <c r="E76" s="1">
        <f t="shared" si="14"/>
        <v>-33.75</v>
      </c>
      <c r="F76">
        <v>51.25</v>
      </c>
      <c r="G76" s="1">
        <f t="shared" si="15"/>
        <v>-19.25</v>
      </c>
      <c r="H76">
        <v>76</v>
      </c>
      <c r="I76" s="1">
        <f t="shared" si="16"/>
        <v>-49.5</v>
      </c>
      <c r="J76">
        <v>68</v>
      </c>
      <c r="K76" s="1">
        <f t="shared" si="17"/>
        <v>-28.5</v>
      </c>
      <c r="L76">
        <v>37.25</v>
      </c>
      <c r="M76" s="1">
        <f t="shared" si="12"/>
        <v>-16.75</v>
      </c>
      <c r="N76">
        <v>56.5</v>
      </c>
      <c r="O76" s="1">
        <f t="shared" si="19"/>
        <v>-10.5</v>
      </c>
      <c r="P76">
        <v>30.5</v>
      </c>
      <c r="Q76" s="1">
        <f t="shared" si="20"/>
        <v>-11</v>
      </c>
      <c r="R76">
        <v>32.25</v>
      </c>
      <c r="S76" s="1">
        <f t="shared" si="10"/>
        <v>-10.25</v>
      </c>
      <c r="T76">
        <v>62</v>
      </c>
      <c r="U76" s="1">
        <f t="shared" si="18"/>
        <v>-40</v>
      </c>
      <c r="V76">
        <v>396</v>
      </c>
      <c r="W76" s="6">
        <v>35.25</v>
      </c>
      <c r="Y76">
        <v>33.5</v>
      </c>
      <c r="Z76">
        <v>36.25</v>
      </c>
    </row>
    <row r="77" spans="1:26" ht="15">
      <c r="A77" s="11">
        <v>35990</v>
      </c>
      <c r="B77">
        <v>63</v>
      </c>
      <c r="C77" s="1">
        <f t="shared" si="13"/>
        <v>-35.5</v>
      </c>
      <c r="D77">
        <v>52.25</v>
      </c>
      <c r="E77" s="1">
        <f t="shared" si="14"/>
        <v>-36.75</v>
      </c>
      <c r="F77">
        <v>52</v>
      </c>
      <c r="G77" s="1">
        <f t="shared" si="15"/>
        <v>-20</v>
      </c>
      <c r="H77">
        <v>81.5</v>
      </c>
      <c r="I77" s="1">
        <f t="shared" si="16"/>
        <v>-55</v>
      </c>
      <c r="J77">
        <v>71.75</v>
      </c>
      <c r="K77" s="1">
        <f t="shared" si="17"/>
        <v>-32.25</v>
      </c>
      <c r="L77">
        <v>39.75</v>
      </c>
      <c r="M77" s="1">
        <f t="shared" si="12"/>
        <v>-19.25</v>
      </c>
      <c r="N77">
        <v>58</v>
      </c>
      <c r="O77" s="1">
        <f t="shared" si="19"/>
        <v>-12</v>
      </c>
      <c r="P77">
        <v>34.5</v>
      </c>
      <c r="Q77" s="1">
        <f t="shared" si="20"/>
        <v>-15</v>
      </c>
      <c r="R77">
        <v>35</v>
      </c>
      <c r="S77" s="1">
        <f t="shared" si="10"/>
        <v>-13</v>
      </c>
      <c r="T77">
        <v>64.5</v>
      </c>
      <c r="U77" s="1">
        <f t="shared" si="18"/>
        <v>-42.5</v>
      </c>
      <c r="V77">
        <v>271</v>
      </c>
      <c r="W77" s="6">
        <v>37</v>
      </c>
      <c r="Y77">
        <v>36.75</v>
      </c>
      <c r="Z77">
        <v>37.5</v>
      </c>
    </row>
    <row r="78" spans="1:26" ht="15">
      <c r="A78" s="11">
        <v>35998</v>
      </c>
      <c r="B78">
        <v>62</v>
      </c>
      <c r="C78" s="1">
        <f t="shared" si="13"/>
        <v>-34.5</v>
      </c>
      <c r="D78">
        <v>51</v>
      </c>
      <c r="E78" s="1">
        <f t="shared" si="14"/>
        <v>-35.5</v>
      </c>
      <c r="F78">
        <v>54.25</v>
      </c>
      <c r="G78" s="1">
        <f t="shared" si="15"/>
        <v>-22.25</v>
      </c>
      <c r="H78">
        <v>78.75</v>
      </c>
      <c r="I78" s="1">
        <f t="shared" si="16"/>
        <v>-52.25</v>
      </c>
      <c r="J78">
        <v>69.75</v>
      </c>
      <c r="K78" s="1">
        <f t="shared" si="17"/>
        <v>-30.25</v>
      </c>
      <c r="L78">
        <v>38.5</v>
      </c>
      <c r="M78" s="1">
        <f t="shared" si="12"/>
        <v>-18</v>
      </c>
      <c r="N78">
        <v>57.25</v>
      </c>
      <c r="O78" s="1">
        <f t="shared" si="19"/>
        <v>-11.25</v>
      </c>
      <c r="P78">
        <v>39</v>
      </c>
      <c r="Q78" s="1">
        <f t="shared" si="20"/>
        <v>-19.5</v>
      </c>
      <c r="R78">
        <v>33.75</v>
      </c>
      <c r="S78" s="1">
        <f t="shared" si="10"/>
        <v>-11.75</v>
      </c>
      <c r="T78">
        <v>63.25</v>
      </c>
      <c r="U78" s="1">
        <f t="shared" si="18"/>
        <v>-41.25</v>
      </c>
      <c r="V78">
        <v>318</v>
      </c>
      <c r="W78" s="6">
        <v>36</v>
      </c>
      <c r="Y78">
        <v>34.25</v>
      </c>
      <c r="Z78">
        <v>37.5</v>
      </c>
    </row>
    <row r="79" spans="1:26" ht="15">
      <c r="A79" s="11">
        <v>36004</v>
      </c>
      <c r="B79">
        <v>65.75</v>
      </c>
      <c r="C79" s="1">
        <f t="shared" si="13"/>
        <v>-38.25</v>
      </c>
      <c r="D79">
        <v>57.25</v>
      </c>
      <c r="E79" s="1">
        <f t="shared" si="14"/>
        <v>-41.75</v>
      </c>
      <c r="F79">
        <v>57</v>
      </c>
      <c r="G79" s="1">
        <f t="shared" si="15"/>
        <v>-25</v>
      </c>
      <c r="H79">
        <v>86</v>
      </c>
      <c r="I79" s="1">
        <f t="shared" si="16"/>
        <v>-59.5</v>
      </c>
      <c r="J79">
        <v>75.25</v>
      </c>
      <c r="K79" s="1">
        <f t="shared" si="17"/>
        <v>-35.75</v>
      </c>
      <c r="L79">
        <v>42</v>
      </c>
      <c r="M79" s="1">
        <f t="shared" si="12"/>
        <v>-21.5</v>
      </c>
      <c r="N79">
        <v>59.75</v>
      </c>
      <c r="O79" s="1">
        <f t="shared" si="19"/>
        <v>-13.75</v>
      </c>
      <c r="P79">
        <v>42.25</v>
      </c>
      <c r="Q79" s="1">
        <f t="shared" si="20"/>
        <v>-22.75</v>
      </c>
      <c r="R79">
        <v>38.25</v>
      </c>
      <c r="S79" s="1">
        <f aca="true" t="shared" si="21" ref="S79:S142">-(R79-22)</f>
        <v>-16.25</v>
      </c>
      <c r="T79">
        <v>67.25</v>
      </c>
      <c r="U79" s="1">
        <f t="shared" si="18"/>
        <v>-45.25</v>
      </c>
      <c r="V79">
        <v>204</v>
      </c>
      <c r="W79" s="6">
        <v>37.75</v>
      </c>
      <c r="Y79">
        <v>38</v>
      </c>
      <c r="Z79">
        <v>39</v>
      </c>
    </row>
    <row r="80" spans="1:26" ht="15">
      <c r="A80" s="11">
        <v>36018</v>
      </c>
      <c r="B80">
        <v>71.5</v>
      </c>
      <c r="C80" s="1">
        <f t="shared" si="13"/>
        <v>-44</v>
      </c>
      <c r="D80">
        <v>66.75</v>
      </c>
      <c r="E80" s="1">
        <f t="shared" si="14"/>
        <v>-51.25</v>
      </c>
      <c r="F80">
        <v>64.5</v>
      </c>
      <c r="G80" s="1">
        <f t="shared" si="15"/>
        <v>-32.5</v>
      </c>
      <c r="H80">
        <v>93</v>
      </c>
      <c r="I80" s="1">
        <f t="shared" si="16"/>
        <v>-66.5</v>
      </c>
      <c r="J80">
        <v>81</v>
      </c>
      <c r="K80" s="1">
        <f t="shared" si="17"/>
        <v>-41.5</v>
      </c>
      <c r="L80">
        <v>46.5</v>
      </c>
      <c r="M80" s="1">
        <f t="shared" si="12"/>
        <v>-26</v>
      </c>
      <c r="N80">
        <v>63.75</v>
      </c>
      <c r="O80" s="1">
        <f t="shared" si="19"/>
        <v>-17.75</v>
      </c>
      <c r="P80">
        <v>47</v>
      </c>
      <c r="Q80" s="1">
        <f t="shared" si="20"/>
        <v>-27.5</v>
      </c>
      <c r="R80">
        <v>42.5</v>
      </c>
      <c r="S80" s="1">
        <f t="shared" si="21"/>
        <v>-20.5</v>
      </c>
      <c r="T80">
        <v>72</v>
      </c>
      <c r="U80" s="1">
        <f t="shared" si="18"/>
        <v>-50</v>
      </c>
      <c r="V80">
        <v>109</v>
      </c>
      <c r="W80" s="6">
        <v>43</v>
      </c>
      <c r="Y80">
        <v>41</v>
      </c>
      <c r="Z80">
        <v>45</v>
      </c>
    </row>
    <row r="81" spans="1:29" ht="15">
      <c r="A81" s="11">
        <v>36030</v>
      </c>
      <c r="B81">
        <v>72</v>
      </c>
      <c r="C81" s="1">
        <f t="shared" si="13"/>
        <v>-44.5</v>
      </c>
      <c r="D81">
        <v>67.25</v>
      </c>
      <c r="E81" s="1">
        <f t="shared" si="14"/>
        <v>-51.75</v>
      </c>
      <c r="F81">
        <v>64.5</v>
      </c>
      <c r="G81" s="1">
        <f t="shared" si="15"/>
        <v>-32.5</v>
      </c>
      <c r="H81">
        <v>93.5</v>
      </c>
      <c r="I81" s="1">
        <f t="shared" si="16"/>
        <v>-67</v>
      </c>
      <c r="J81">
        <v>81.75</v>
      </c>
      <c r="K81" s="1">
        <f t="shared" si="17"/>
        <v>-42.25</v>
      </c>
      <c r="L81">
        <v>47</v>
      </c>
      <c r="M81" s="1">
        <f t="shared" si="12"/>
        <v>-26.5</v>
      </c>
      <c r="N81">
        <v>64.25</v>
      </c>
      <c r="O81" s="1">
        <f t="shared" si="19"/>
        <v>-18.25</v>
      </c>
      <c r="P81">
        <v>48</v>
      </c>
      <c r="Q81" s="1">
        <f t="shared" si="20"/>
        <v>-28.5</v>
      </c>
      <c r="R81">
        <v>43</v>
      </c>
      <c r="S81" s="1">
        <f t="shared" si="21"/>
        <v>-21</v>
      </c>
      <c r="T81">
        <v>72.5</v>
      </c>
      <c r="U81" s="1">
        <f t="shared" si="18"/>
        <v>-50.5</v>
      </c>
      <c r="V81">
        <v>60</v>
      </c>
      <c r="W81" s="6">
        <v>43.5</v>
      </c>
      <c r="Y81">
        <v>42</v>
      </c>
      <c r="Z81">
        <v>46</v>
      </c>
      <c r="AC81" t="s">
        <v>64</v>
      </c>
    </row>
    <row r="82" spans="1:29" ht="15">
      <c r="A82" s="11">
        <v>36104</v>
      </c>
      <c r="B82">
        <v>81.5</v>
      </c>
      <c r="C82" s="1">
        <f t="shared" si="13"/>
        <v>-54</v>
      </c>
      <c r="D82">
        <v>77.75</v>
      </c>
      <c r="E82" s="1">
        <f t="shared" si="14"/>
        <v>-62.25</v>
      </c>
      <c r="F82">
        <v>71</v>
      </c>
      <c r="G82" s="1">
        <f t="shared" si="15"/>
        <v>-39</v>
      </c>
      <c r="H82">
        <v>107.125</v>
      </c>
      <c r="I82" s="1">
        <f t="shared" si="16"/>
        <v>-80.625</v>
      </c>
      <c r="J82">
        <v>96.25</v>
      </c>
      <c r="K82" s="1">
        <f t="shared" si="17"/>
        <v>-56.75</v>
      </c>
      <c r="L82">
        <v>63</v>
      </c>
      <c r="M82" s="1">
        <f t="shared" si="12"/>
        <v>-42.5</v>
      </c>
      <c r="N82">
        <v>65.5</v>
      </c>
      <c r="O82" s="1">
        <f t="shared" si="19"/>
        <v>-19.5</v>
      </c>
      <c r="P82">
        <v>51.75</v>
      </c>
      <c r="Q82" s="1">
        <f t="shared" si="20"/>
        <v>-32.25</v>
      </c>
      <c r="R82">
        <v>47.125</v>
      </c>
      <c r="S82" s="1">
        <f t="shared" si="21"/>
        <v>-25.125</v>
      </c>
      <c r="T82">
        <v>78.25</v>
      </c>
      <c r="U82" s="1">
        <f t="shared" si="18"/>
        <v>-56.25</v>
      </c>
      <c r="V82">
        <v>41</v>
      </c>
      <c r="W82" s="6">
        <v>47.75</v>
      </c>
      <c r="Y82">
        <v>47</v>
      </c>
      <c r="Z82" t="s">
        <v>19</v>
      </c>
      <c r="AC82" s="14">
        <v>0.6145833333333334</v>
      </c>
    </row>
    <row r="83" spans="1:29" ht="15">
      <c r="A83" s="11">
        <v>36172</v>
      </c>
      <c r="B83">
        <v>83.75</v>
      </c>
      <c r="C83" s="1">
        <f t="shared" si="13"/>
        <v>-56.25</v>
      </c>
      <c r="D83">
        <v>79.5</v>
      </c>
      <c r="E83" s="1">
        <f t="shared" si="14"/>
        <v>-64</v>
      </c>
      <c r="F83">
        <v>71.75</v>
      </c>
      <c r="G83" s="1">
        <f t="shared" si="15"/>
        <v>-39.75</v>
      </c>
      <c r="H83">
        <v>107.75</v>
      </c>
      <c r="I83" s="1">
        <f t="shared" si="16"/>
        <v>-81.25</v>
      </c>
      <c r="J83">
        <v>96</v>
      </c>
      <c r="K83" s="1">
        <f t="shared" si="17"/>
        <v>-56.5</v>
      </c>
      <c r="L83">
        <v>62</v>
      </c>
      <c r="M83" s="1">
        <f t="shared" si="12"/>
        <v>-41.5</v>
      </c>
      <c r="N83">
        <v>66.5</v>
      </c>
      <c r="O83" s="1">
        <f t="shared" si="19"/>
        <v>-20.5</v>
      </c>
      <c r="P83">
        <v>53.75</v>
      </c>
      <c r="Q83" s="1">
        <f t="shared" si="20"/>
        <v>-34.25</v>
      </c>
      <c r="R83">
        <v>48.25</v>
      </c>
      <c r="S83" s="1">
        <f t="shared" si="21"/>
        <v>-26.25</v>
      </c>
      <c r="T83">
        <v>79.5</v>
      </c>
      <c r="U83" s="1">
        <f t="shared" si="18"/>
        <v>-57.5</v>
      </c>
      <c r="W83" s="6">
        <v>50</v>
      </c>
      <c r="X83">
        <v>52</v>
      </c>
      <c r="Y83">
        <v>48.5</v>
      </c>
      <c r="Z83" t="s">
        <v>19</v>
      </c>
      <c r="AC83" t="s">
        <v>65</v>
      </c>
    </row>
    <row r="84" spans="1:29" ht="15">
      <c r="A84" s="11">
        <v>36241</v>
      </c>
      <c r="B84">
        <v>85.125</v>
      </c>
      <c r="C84" s="1">
        <f t="shared" si="13"/>
        <v>-57.625</v>
      </c>
      <c r="D84">
        <v>81.125</v>
      </c>
      <c r="E84" s="1">
        <f t="shared" si="14"/>
        <v>-65.625</v>
      </c>
      <c r="F84">
        <v>72.75</v>
      </c>
      <c r="G84" s="1">
        <f t="shared" si="15"/>
        <v>-40.75</v>
      </c>
      <c r="H84">
        <v>109.5</v>
      </c>
      <c r="I84" s="1">
        <f t="shared" si="16"/>
        <v>-83</v>
      </c>
      <c r="J84">
        <v>98</v>
      </c>
      <c r="K84" s="1">
        <f t="shared" si="17"/>
        <v>-58.5</v>
      </c>
      <c r="L84">
        <v>64.25</v>
      </c>
      <c r="M84" s="1">
        <f t="shared" si="12"/>
        <v>-43.75</v>
      </c>
      <c r="N84">
        <v>66.75</v>
      </c>
      <c r="O84" s="1">
        <f t="shared" si="19"/>
        <v>-20.75</v>
      </c>
      <c r="P84">
        <v>53</v>
      </c>
      <c r="Q84" s="1">
        <f t="shared" si="20"/>
        <v>-33.5</v>
      </c>
      <c r="R84">
        <v>48.5</v>
      </c>
      <c r="S84" s="1">
        <f t="shared" si="21"/>
        <v>-26.5</v>
      </c>
      <c r="T84">
        <v>80.75</v>
      </c>
      <c r="U84" s="1">
        <f t="shared" si="18"/>
        <v>-58.75</v>
      </c>
      <c r="W84" s="6">
        <v>51</v>
      </c>
      <c r="X84" t="s">
        <v>19</v>
      </c>
      <c r="Y84">
        <v>49.5</v>
      </c>
      <c r="Z84" t="s">
        <v>19</v>
      </c>
      <c r="AC84" t="s">
        <v>66</v>
      </c>
    </row>
    <row r="85" spans="1:29" ht="15">
      <c r="A85" s="11">
        <v>36288</v>
      </c>
      <c r="B85">
        <v>74</v>
      </c>
      <c r="C85" s="1">
        <f t="shared" si="13"/>
        <v>-46.5</v>
      </c>
      <c r="D85">
        <v>70.5</v>
      </c>
      <c r="E85" s="1">
        <f t="shared" si="14"/>
        <v>-55</v>
      </c>
      <c r="F85">
        <v>66</v>
      </c>
      <c r="G85" s="1">
        <f t="shared" si="15"/>
        <v>-34</v>
      </c>
      <c r="H85">
        <v>97.5</v>
      </c>
      <c r="I85" s="1">
        <f t="shared" si="16"/>
        <v>-71</v>
      </c>
      <c r="J85">
        <v>86</v>
      </c>
      <c r="K85" s="1">
        <f t="shared" si="17"/>
        <v>-46.5</v>
      </c>
      <c r="L85">
        <v>50.75</v>
      </c>
      <c r="M85" s="1">
        <f t="shared" si="12"/>
        <v>-30.25</v>
      </c>
      <c r="N85">
        <v>63.25</v>
      </c>
      <c r="O85" s="1">
        <f t="shared" si="19"/>
        <v>-17.25</v>
      </c>
      <c r="P85">
        <v>48.5</v>
      </c>
      <c r="Q85" s="1">
        <f t="shared" si="20"/>
        <v>-29</v>
      </c>
      <c r="R85">
        <v>44.25</v>
      </c>
      <c r="S85" s="1">
        <f t="shared" si="21"/>
        <v>-22.25</v>
      </c>
      <c r="T85">
        <v>76.25</v>
      </c>
      <c r="U85" s="1">
        <f t="shared" si="18"/>
        <v>-54.25</v>
      </c>
      <c r="V85">
        <v>98</v>
      </c>
      <c r="W85" s="6">
        <v>44</v>
      </c>
      <c r="X85">
        <v>43.25</v>
      </c>
      <c r="Y85">
        <v>43.25</v>
      </c>
      <c r="Z85">
        <v>46.5</v>
      </c>
      <c r="AC85" t="s">
        <v>67</v>
      </c>
    </row>
    <row r="86" spans="1:29" ht="15">
      <c r="A86" s="11">
        <v>36302</v>
      </c>
      <c r="B86">
        <v>71</v>
      </c>
      <c r="C86" s="1">
        <f t="shared" si="13"/>
        <v>-43.5</v>
      </c>
      <c r="D86">
        <v>66.5</v>
      </c>
      <c r="E86" s="1">
        <f t="shared" si="14"/>
        <v>-51</v>
      </c>
      <c r="F86">
        <v>62.75</v>
      </c>
      <c r="G86" s="1">
        <f t="shared" si="15"/>
        <v>-30.75</v>
      </c>
      <c r="H86">
        <v>93.125</v>
      </c>
      <c r="I86" s="1">
        <f t="shared" si="16"/>
        <v>-66.625</v>
      </c>
      <c r="J86">
        <v>81.75</v>
      </c>
      <c r="K86" s="1">
        <f t="shared" si="17"/>
        <v>-42.25</v>
      </c>
      <c r="L86">
        <v>47</v>
      </c>
      <c r="M86" s="1">
        <f t="shared" si="12"/>
        <v>-26.5</v>
      </c>
      <c r="N86">
        <v>61.5</v>
      </c>
      <c r="O86" s="1">
        <f t="shared" si="19"/>
        <v>-15.5</v>
      </c>
      <c r="P86">
        <v>44.5</v>
      </c>
      <c r="Q86" s="1">
        <f t="shared" si="20"/>
        <v>-25</v>
      </c>
      <c r="R86">
        <v>41</v>
      </c>
      <c r="S86" s="1">
        <f t="shared" si="21"/>
        <v>-19</v>
      </c>
      <c r="T86">
        <v>72.75</v>
      </c>
      <c r="U86" s="1">
        <f t="shared" si="18"/>
        <v>-50.75</v>
      </c>
      <c r="V86">
        <v>150</v>
      </c>
      <c r="W86" s="6">
        <v>40.5</v>
      </c>
      <c r="X86">
        <v>40</v>
      </c>
      <c r="Y86">
        <v>40.5</v>
      </c>
      <c r="Z86">
        <v>43.5</v>
      </c>
      <c r="AA86">
        <v>0.69</v>
      </c>
      <c r="AC86" t="s">
        <v>68</v>
      </c>
    </row>
    <row r="87" spans="1:29" ht="15">
      <c r="A87" s="11">
        <v>36305</v>
      </c>
      <c r="B87">
        <v>66.75</v>
      </c>
      <c r="C87" s="1">
        <f t="shared" si="13"/>
        <v>-39.25</v>
      </c>
      <c r="D87">
        <v>59.5</v>
      </c>
      <c r="E87" s="1">
        <f t="shared" si="14"/>
        <v>-44</v>
      </c>
      <c r="F87">
        <v>58.5</v>
      </c>
      <c r="G87" s="1">
        <f t="shared" si="15"/>
        <v>-26.5</v>
      </c>
      <c r="H87">
        <v>86.75</v>
      </c>
      <c r="I87" s="1">
        <f t="shared" si="16"/>
        <v>-60.25</v>
      </c>
      <c r="J87">
        <v>76.5</v>
      </c>
      <c r="K87" s="1">
        <f t="shared" si="17"/>
        <v>-37</v>
      </c>
      <c r="L87">
        <v>42.75</v>
      </c>
      <c r="M87" s="1">
        <f t="shared" si="12"/>
        <v>-22.25</v>
      </c>
      <c r="N87">
        <v>60.5</v>
      </c>
      <c r="O87" s="1">
        <f t="shared" si="19"/>
        <v>-14.5</v>
      </c>
      <c r="P87">
        <v>41.5</v>
      </c>
      <c r="Q87" s="1">
        <f t="shared" si="20"/>
        <v>-22</v>
      </c>
      <c r="R87">
        <v>38.25</v>
      </c>
      <c r="S87" s="1">
        <f t="shared" si="21"/>
        <v>-16.25</v>
      </c>
      <c r="T87">
        <v>69.25</v>
      </c>
      <c r="U87" s="1">
        <f t="shared" si="18"/>
        <v>-47.25</v>
      </c>
      <c r="V87">
        <v>224</v>
      </c>
      <c r="W87" s="6">
        <v>39.5</v>
      </c>
      <c r="X87">
        <v>37.5</v>
      </c>
      <c r="Y87">
        <v>38</v>
      </c>
      <c r="Z87">
        <v>42</v>
      </c>
      <c r="AC87" t="s">
        <v>53</v>
      </c>
    </row>
    <row r="88" spans="1:29" ht="15">
      <c r="A88" s="11">
        <v>36315</v>
      </c>
      <c r="B88">
        <v>69</v>
      </c>
      <c r="C88" s="1">
        <f t="shared" si="13"/>
        <v>-41.5</v>
      </c>
      <c r="D88">
        <v>64</v>
      </c>
      <c r="E88" s="1">
        <f t="shared" si="14"/>
        <v>-48.5</v>
      </c>
      <c r="F88">
        <v>61</v>
      </c>
      <c r="G88" s="1">
        <f t="shared" si="15"/>
        <v>-29</v>
      </c>
      <c r="H88">
        <v>90</v>
      </c>
      <c r="I88" s="1">
        <f t="shared" si="16"/>
        <v>-63.5</v>
      </c>
      <c r="J88">
        <v>79.5</v>
      </c>
      <c r="K88" s="1">
        <f t="shared" si="17"/>
        <v>-40</v>
      </c>
      <c r="L88">
        <v>45.25</v>
      </c>
      <c r="M88" s="1">
        <f t="shared" si="12"/>
        <v>-24.75</v>
      </c>
      <c r="N88">
        <v>61</v>
      </c>
      <c r="O88" s="1">
        <f t="shared" si="19"/>
        <v>-15</v>
      </c>
      <c r="P88">
        <v>45</v>
      </c>
      <c r="Q88" s="1">
        <f t="shared" si="20"/>
        <v>-25.5</v>
      </c>
      <c r="R88">
        <v>40.5</v>
      </c>
      <c r="S88" s="1">
        <f t="shared" si="21"/>
        <v>-18.5</v>
      </c>
      <c r="T88">
        <v>70.75</v>
      </c>
      <c r="U88" s="1">
        <f t="shared" si="18"/>
        <v>-48.75</v>
      </c>
      <c r="V88">
        <v>150</v>
      </c>
      <c r="W88" s="6">
        <v>40.5</v>
      </c>
      <c r="X88">
        <v>40.5</v>
      </c>
      <c r="Y88">
        <v>40.5</v>
      </c>
      <c r="Z88">
        <v>43</v>
      </c>
      <c r="AC88" t="s">
        <v>69</v>
      </c>
    </row>
    <row r="89" spans="1:29" ht="15">
      <c r="A89" s="11">
        <v>36324</v>
      </c>
      <c r="B89">
        <v>66.125</v>
      </c>
      <c r="C89" s="1">
        <f t="shared" si="13"/>
        <v>-38.625</v>
      </c>
      <c r="D89">
        <v>59</v>
      </c>
      <c r="E89" s="1">
        <f t="shared" si="14"/>
        <v>-43.5</v>
      </c>
      <c r="F89">
        <v>58</v>
      </c>
      <c r="G89" s="1">
        <f t="shared" si="15"/>
        <v>-26</v>
      </c>
      <c r="H89">
        <v>87.5</v>
      </c>
      <c r="I89" s="1">
        <f t="shared" si="16"/>
        <v>-61</v>
      </c>
      <c r="J89">
        <v>76.5</v>
      </c>
      <c r="K89" s="1">
        <f t="shared" si="17"/>
        <v>-37</v>
      </c>
      <c r="L89">
        <v>43</v>
      </c>
      <c r="M89" s="1">
        <f t="shared" si="12"/>
        <v>-22.5</v>
      </c>
      <c r="N89">
        <v>59.75</v>
      </c>
      <c r="O89" s="1">
        <f t="shared" si="19"/>
        <v>-13.75</v>
      </c>
      <c r="P89">
        <v>41.25</v>
      </c>
      <c r="Q89" s="1">
        <f t="shared" si="20"/>
        <v>-21.75</v>
      </c>
      <c r="R89">
        <v>37.75</v>
      </c>
      <c r="S89" s="1">
        <f t="shared" si="21"/>
        <v>-15.75</v>
      </c>
      <c r="T89">
        <v>68.75</v>
      </c>
      <c r="U89" s="1">
        <f t="shared" si="18"/>
        <v>-46.75</v>
      </c>
      <c r="V89">
        <v>218</v>
      </c>
      <c r="W89" s="6">
        <v>38</v>
      </c>
      <c r="X89">
        <v>37.5</v>
      </c>
      <c r="Y89">
        <v>38</v>
      </c>
      <c r="Z89">
        <v>40.5</v>
      </c>
      <c r="AC89" t="s">
        <v>70</v>
      </c>
    </row>
    <row r="90" spans="1:29" ht="15">
      <c r="A90" s="11">
        <v>36325</v>
      </c>
      <c r="B90">
        <v>65</v>
      </c>
      <c r="C90" s="1">
        <f t="shared" si="13"/>
        <v>-37.5</v>
      </c>
      <c r="D90">
        <v>55.75</v>
      </c>
      <c r="E90" s="1">
        <f t="shared" si="14"/>
        <v>-40.25</v>
      </c>
      <c r="F90">
        <v>56.75</v>
      </c>
      <c r="G90" s="1">
        <f t="shared" si="15"/>
        <v>-24.75</v>
      </c>
      <c r="H90">
        <v>84.5</v>
      </c>
      <c r="I90" s="1">
        <f t="shared" si="16"/>
        <v>-58</v>
      </c>
      <c r="J90">
        <v>74.5</v>
      </c>
      <c r="K90" s="1">
        <f t="shared" si="17"/>
        <v>-35</v>
      </c>
      <c r="L90">
        <v>41.75</v>
      </c>
      <c r="M90" s="1">
        <f t="shared" si="12"/>
        <v>-21.25</v>
      </c>
      <c r="N90">
        <v>59</v>
      </c>
      <c r="O90" s="1">
        <f t="shared" si="19"/>
        <v>-13</v>
      </c>
      <c r="P90">
        <v>37.5</v>
      </c>
      <c r="Q90" s="1">
        <f t="shared" si="20"/>
        <v>-18</v>
      </c>
      <c r="R90">
        <v>36.5</v>
      </c>
      <c r="S90" s="1">
        <f t="shared" si="21"/>
        <v>-14.5</v>
      </c>
      <c r="T90">
        <v>67.5</v>
      </c>
      <c r="U90" s="1">
        <f t="shared" si="18"/>
        <v>-45.5</v>
      </c>
      <c r="V90">
        <v>243</v>
      </c>
      <c r="W90" s="6">
        <v>37</v>
      </c>
      <c r="X90">
        <v>37</v>
      </c>
      <c r="Y90">
        <v>37</v>
      </c>
      <c r="Z90">
        <v>40</v>
      </c>
      <c r="AC90" t="s">
        <v>71</v>
      </c>
    </row>
    <row r="91" spans="1:29" ht="15">
      <c r="A91" s="11">
        <v>36326</v>
      </c>
      <c r="B91">
        <v>64</v>
      </c>
      <c r="C91" s="1">
        <f t="shared" si="13"/>
        <v>-36.5</v>
      </c>
      <c r="D91">
        <v>53</v>
      </c>
      <c r="E91" s="1">
        <f t="shared" si="14"/>
        <v>-37.5</v>
      </c>
      <c r="F91">
        <v>55.5</v>
      </c>
      <c r="G91" s="1">
        <f t="shared" si="15"/>
        <v>-23.5</v>
      </c>
      <c r="H91">
        <v>82</v>
      </c>
      <c r="I91" s="1">
        <f t="shared" si="16"/>
        <v>-55.5</v>
      </c>
      <c r="J91">
        <v>72.5</v>
      </c>
      <c r="K91" s="1">
        <f t="shared" si="17"/>
        <v>-33</v>
      </c>
      <c r="L91">
        <v>40.5</v>
      </c>
      <c r="M91" s="1">
        <f t="shared" si="12"/>
        <v>-20</v>
      </c>
      <c r="N91">
        <v>58.5</v>
      </c>
      <c r="O91" s="1">
        <f t="shared" si="19"/>
        <v>-12.5</v>
      </c>
      <c r="P91">
        <v>34.75</v>
      </c>
      <c r="Q91" s="1">
        <f t="shared" si="20"/>
        <v>-15.25</v>
      </c>
      <c r="R91">
        <v>35.25</v>
      </c>
      <c r="S91" s="1">
        <f t="shared" si="21"/>
        <v>-13.25</v>
      </c>
      <c r="T91">
        <v>66.5</v>
      </c>
      <c r="U91" s="1">
        <f t="shared" si="18"/>
        <v>-44.5</v>
      </c>
      <c r="V91">
        <v>269</v>
      </c>
      <c r="W91" s="6">
        <v>36</v>
      </c>
      <c r="X91">
        <v>36</v>
      </c>
      <c r="Y91">
        <v>36</v>
      </c>
      <c r="Z91">
        <v>39</v>
      </c>
      <c r="AC91" t="s">
        <v>72</v>
      </c>
    </row>
    <row r="92" spans="1:29" ht="15">
      <c r="A92" s="11">
        <v>36327</v>
      </c>
      <c r="B92">
        <v>64.75</v>
      </c>
      <c r="C92" s="1">
        <f t="shared" si="13"/>
        <v>-37.25</v>
      </c>
      <c r="D92">
        <v>55.125</v>
      </c>
      <c r="E92" s="1">
        <f t="shared" si="14"/>
        <v>-39.625</v>
      </c>
      <c r="F92">
        <v>56.25</v>
      </c>
      <c r="G92" s="1">
        <f t="shared" si="15"/>
        <v>-24.25</v>
      </c>
      <c r="H92">
        <v>83.125</v>
      </c>
      <c r="I92" s="1">
        <f t="shared" si="16"/>
        <v>-56.625</v>
      </c>
      <c r="J92">
        <v>73.125</v>
      </c>
      <c r="K92" s="1">
        <f t="shared" si="17"/>
        <v>-33.625</v>
      </c>
      <c r="L92">
        <v>40.25</v>
      </c>
      <c r="M92" s="1">
        <f t="shared" si="12"/>
        <v>-19.75</v>
      </c>
      <c r="N92">
        <v>59</v>
      </c>
      <c r="O92" s="1">
        <f t="shared" si="19"/>
        <v>-13</v>
      </c>
      <c r="P92">
        <v>37.5</v>
      </c>
      <c r="Q92" s="1">
        <f t="shared" si="20"/>
        <v>-18</v>
      </c>
      <c r="R92">
        <v>36.5</v>
      </c>
      <c r="S92" s="1">
        <f t="shared" si="21"/>
        <v>-14.5</v>
      </c>
      <c r="T92">
        <v>67.125</v>
      </c>
      <c r="U92" s="1">
        <f t="shared" si="18"/>
        <v>-45.125</v>
      </c>
      <c r="V92">
        <v>260</v>
      </c>
      <c r="W92" s="6">
        <v>37</v>
      </c>
      <c r="X92">
        <v>38</v>
      </c>
      <c r="Y92">
        <v>38.5</v>
      </c>
      <c r="Z92">
        <v>40</v>
      </c>
      <c r="AC92" s="14">
        <v>0.548611111111111</v>
      </c>
    </row>
    <row r="93" spans="1:30" ht="15">
      <c r="A93" s="11">
        <v>36329</v>
      </c>
      <c r="B93">
        <v>63.25</v>
      </c>
      <c r="C93" s="1">
        <f t="shared" si="13"/>
        <v>-35.75</v>
      </c>
      <c r="D93">
        <v>52.125</v>
      </c>
      <c r="E93" s="1">
        <f t="shared" si="14"/>
        <v>-36.625</v>
      </c>
      <c r="F93">
        <v>54.25</v>
      </c>
      <c r="G93" s="1">
        <f t="shared" si="15"/>
        <v>-22.25</v>
      </c>
      <c r="H93">
        <v>80.5</v>
      </c>
      <c r="I93" s="1">
        <f t="shared" si="16"/>
        <v>-54</v>
      </c>
      <c r="J93">
        <v>71.25</v>
      </c>
      <c r="K93" s="1">
        <f t="shared" si="17"/>
        <v>-31.75</v>
      </c>
      <c r="L93">
        <v>39.75</v>
      </c>
      <c r="M93" s="1">
        <f t="shared" si="12"/>
        <v>-19.25</v>
      </c>
      <c r="N93">
        <v>58.25</v>
      </c>
      <c r="O93" s="1">
        <f t="shared" si="19"/>
        <v>-12.25</v>
      </c>
      <c r="P93">
        <v>34.5</v>
      </c>
      <c r="Q93" s="1">
        <f t="shared" si="20"/>
        <v>-15</v>
      </c>
      <c r="R93">
        <v>35</v>
      </c>
      <c r="S93" s="1">
        <f t="shared" si="21"/>
        <v>-13</v>
      </c>
      <c r="T93">
        <v>65.75</v>
      </c>
      <c r="U93" s="1">
        <f t="shared" si="18"/>
        <v>-43.75</v>
      </c>
      <c r="V93">
        <v>290</v>
      </c>
      <c r="W93" s="6">
        <v>36</v>
      </c>
      <c r="X93">
        <v>38.25</v>
      </c>
      <c r="Y93">
        <v>36</v>
      </c>
      <c r="Z93">
        <v>37.5</v>
      </c>
      <c r="AA93">
        <v>0.77</v>
      </c>
      <c r="AB93">
        <v>1.69</v>
      </c>
      <c r="AC93" s="14">
        <v>0.5520833333333334</v>
      </c>
      <c r="AD93" t="s">
        <v>76</v>
      </c>
    </row>
    <row r="94" spans="1:29" ht="15">
      <c r="A94" s="11">
        <v>36330</v>
      </c>
      <c r="B94">
        <v>63.25</v>
      </c>
      <c r="C94" s="1">
        <f t="shared" si="13"/>
        <v>-35.75</v>
      </c>
      <c r="D94">
        <v>52.25</v>
      </c>
      <c r="E94" s="1">
        <f t="shared" si="14"/>
        <v>-36.75</v>
      </c>
      <c r="F94">
        <v>54.25</v>
      </c>
      <c r="G94" s="1">
        <f t="shared" si="15"/>
        <v>-22.25</v>
      </c>
      <c r="H94">
        <v>79.75</v>
      </c>
      <c r="I94" s="1">
        <f t="shared" si="16"/>
        <v>-53.25</v>
      </c>
      <c r="J94">
        <v>70.5</v>
      </c>
      <c r="K94" s="1">
        <f t="shared" si="17"/>
        <v>-31</v>
      </c>
      <c r="L94">
        <v>39.25</v>
      </c>
      <c r="M94" s="1">
        <f t="shared" si="12"/>
        <v>-18.75</v>
      </c>
      <c r="N94">
        <v>58.25</v>
      </c>
      <c r="O94" s="1">
        <f t="shared" si="19"/>
        <v>-12.25</v>
      </c>
      <c r="P94">
        <v>34</v>
      </c>
      <c r="Q94" s="1">
        <f t="shared" si="20"/>
        <v>-14.5</v>
      </c>
      <c r="R94">
        <v>35</v>
      </c>
      <c r="S94" s="1">
        <f t="shared" si="21"/>
        <v>-13</v>
      </c>
      <c r="T94">
        <v>65.75</v>
      </c>
      <c r="U94" s="1">
        <f t="shared" si="18"/>
        <v>-43.75</v>
      </c>
      <c r="V94">
        <v>304</v>
      </c>
      <c r="W94" s="6">
        <v>39</v>
      </c>
      <c r="X94">
        <v>36.5</v>
      </c>
      <c r="Y94">
        <v>36</v>
      </c>
      <c r="Z94">
        <v>39.5</v>
      </c>
      <c r="AA94">
        <v>0.77</v>
      </c>
      <c r="AB94">
        <v>1.75</v>
      </c>
      <c r="AC94" t="s">
        <v>73</v>
      </c>
    </row>
    <row r="95" spans="1:29" ht="15">
      <c r="A95" s="11">
        <v>36331</v>
      </c>
      <c r="B95">
        <v>64.125</v>
      </c>
      <c r="C95" s="1">
        <f t="shared" si="13"/>
        <v>-36.625</v>
      </c>
      <c r="D95">
        <v>55</v>
      </c>
      <c r="E95" s="1">
        <f t="shared" si="14"/>
        <v>-39.5</v>
      </c>
      <c r="F95">
        <v>55.75</v>
      </c>
      <c r="G95" s="1">
        <f t="shared" si="15"/>
        <v>-23.75</v>
      </c>
      <c r="H95">
        <v>82</v>
      </c>
      <c r="I95" s="1">
        <f t="shared" si="16"/>
        <v>-55.5</v>
      </c>
      <c r="J95">
        <v>72</v>
      </c>
      <c r="K95" s="1">
        <f t="shared" si="17"/>
        <v>-32.5</v>
      </c>
      <c r="L95">
        <v>40.125</v>
      </c>
      <c r="M95" s="1">
        <f t="shared" si="12"/>
        <v>-19.625</v>
      </c>
      <c r="O95" s="1"/>
      <c r="P95">
        <v>37.5</v>
      </c>
      <c r="Q95" s="1">
        <f t="shared" si="20"/>
        <v>-18</v>
      </c>
      <c r="R95">
        <v>36.25</v>
      </c>
      <c r="S95" s="1">
        <f t="shared" si="21"/>
        <v>-14.25</v>
      </c>
      <c r="T95">
        <v>66.25</v>
      </c>
      <c r="U95" s="1">
        <f t="shared" si="18"/>
        <v>-44.25</v>
      </c>
      <c r="V95">
        <v>275</v>
      </c>
      <c r="W95" s="6">
        <v>38</v>
      </c>
      <c r="X95">
        <v>38.25</v>
      </c>
      <c r="Y95">
        <v>37.5</v>
      </c>
      <c r="Z95">
        <v>36</v>
      </c>
      <c r="AC95" s="14">
        <v>0.5729166666666666</v>
      </c>
    </row>
    <row r="96" spans="1:29" ht="15">
      <c r="A96" s="11">
        <v>36334</v>
      </c>
      <c r="B96">
        <v>63.5</v>
      </c>
      <c r="C96" s="1">
        <f t="shared" si="13"/>
        <v>-36</v>
      </c>
      <c r="D96">
        <v>53.125</v>
      </c>
      <c r="E96" s="1">
        <f t="shared" si="14"/>
        <v>-37.625</v>
      </c>
      <c r="F96">
        <v>55</v>
      </c>
      <c r="G96" s="1">
        <f t="shared" si="15"/>
        <v>-23</v>
      </c>
      <c r="H96">
        <v>81.5</v>
      </c>
      <c r="I96" s="1">
        <f t="shared" si="16"/>
        <v>-55</v>
      </c>
      <c r="J96">
        <v>72</v>
      </c>
      <c r="K96" s="1">
        <f t="shared" si="17"/>
        <v>-32.5</v>
      </c>
      <c r="L96">
        <v>40.125</v>
      </c>
      <c r="M96" s="1">
        <f t="shared" si="12"/>
        <v>-19.625</v>
      </c>
      <c r="N96">
        <v>58.5</v>
      </c>
      <c r="O96" s="1">
        <f t="shared" si="19"/>
        <v>-12.5</v>
      </c>
      <c r="Q96" s="1"/>
      <c r="S96" s="1"/>
      <c r="T96">
        <v>66</v>
      </c>
      <c r="U96" s="1">
        <f t="shared" si="18"/>
        <v>-44</v>
      </c>
      <c r="V96">
        <v>280</v>
      </c>
      <c r="W96" s="6">
        <v>36</v>
      </c>
      <c r="X96">
        <v>37</v>
      </c>
      <c r="Y96">
        <v>36.75</v>
      </c>
      <c r="Z96">
        <v>37.75</v>
      </c>
      <c r="AC96" s="14">
        <v>0.40972222222222227</v>
      </c>
    </row>
    <row r="97" spans="1:29" ht="15">
      <c r="A97" s="11">
        <v>36335</v>
      </c>
      <c r="B97">
        <v>64.5</v>
      </c>
      <c r="C97" s="1">
        <f t="shared" si="13"/>
        <v>-37</v>
      </c>
      <c r="D97">
        <v>56</v>
      </c>
      <c r="E97" s="1">
        <f t="shared" si="14"/>
        <v>-40.5</v>
      </c>
      <c r="F97">
        <v>56.5</v>
      </c>
      <c r="G97" s="1">
        <f t="shared" si="15"/>
        <v>-24.5</v>
      </c>
      <c r="H97">
        <v>82.5</v>
      </c>
      <c r="I97" s="1">
        <f t="shared" si="16"/>
        <v>-56</v>
      </c>
      <c r="J97">
        <v>72.5</v>
      </c>
      <c r="K97" s="1">
        <f t="shared" si="17"/>
        <v>-33</v>
      </c>
      <c r="L97">
        <v>40.5</v>
      </c>
      <c r="M97" s="1">
        <f t="shared" si="12"/>
        <v>-20</v>
      </c>
      <c r="N97">
        <v>59</v>
      </c>
      <c r="O97" s="1">
        <f t="shared" si="19"/>
        <v>-13</v>
      </c>
      <c r="P97">
        <v>37.5</v>
      </c>
      <c r="Q97" s="1">
        <f t="shared" si="20"/>
        <v>-18</v>
      </c>
      <c r="R97">
        <v>36.25</v>
      </c>
      <c r="S97" s="1">
        <f t="shared" si="21"/>
        <v>-14.25</v>
      </c>
      <c r="T97">
        <v>66</v>
      </c>
      <c r="U97" s="1">
        <f t="shared" si="18"/>
        <v>-44</v>
      </c>
      <c r="V97">
        <v>293</v>
      </c>
      <c r="W97" s="6">
        <v>37</v>
      </c>
      <c r="X97">
        <v>37</v>
      </c>
      <c r="Y97">
        <v>36</v>
      </c>
      <c r="Z97">
        <v>39.5</v>
      </c>
      <c r="AC97" s="14">
        <v>0.642361111111111</v>
      </c>
    </row>
    <row r="98" spans="1:29" ht="15">
      <c r="A98" s="11">
        <v>36337</v>
      </c>
      <c r="B98">
        <v>67</v>
      </c>
      <c r="C98" s="1">
        <f t="shared" si="13"/>
        <v>-39.5</v>
      </c>
      <c r="D98">
        <v>61.5</v>
      </c>
      <c r="E98" s="1">
        <f t="shared" si="14"/>
        <v>-46</v>
      </c>
      <c r="F98">
        <v>59.5</v>
      </c>
      <c r="G98" s="1">
        <f t="shared" si="15"/>
        <v>-27.5</v>
      </c>
      <c r="H98">
        <v>87.25</v>
      </c>
      <c r="I98" s="1">
        <f t="shared" si="16"/>
        <v>-60.75</v>
      </c>
      <c r="J98">
        <v>76</v>
      </c>
      <c r="K98" s="1">
        <f t="shared" si="17"/>
        <v>-36.5</v>
      </c>
      <c r="L98">
        <v>43.5</v>
      </c>
      <c r="M98" s="1">
        <f t="shared" si="12"/>
        <v>-23</v>
      </c>
      <c r="N98">
        <v>60.5</v>
      </c>
      <c r="O98" s="1">
        <f t="shared" si="19"/>
        <v>-14.5</v>
      </c>
      <c r="P98">
        <v>43</v>
      </c>
      <c r="Q98" s="1">
        <f t="shared" si="20"/>
        <v>-23.5</v>
      </c>
      <c r="R98">
        <v>38.75</v>
      </c>
      <c r="S98" s="1">
        <f t="shared" si="21"/>
        <v>-16.75</v>
      </c>
      <c r="T98">
        <v>68.5</v>
      </c>
      <c r="U98" s="1">
        <f t="shared" si="18"/>
        <v>-46.5</v>
      </c>
      <c r="V98">
        <v>210</v>
      </c>
      <c r="W98" s="6">
        <v>40</v>
      </c>
      <c r="X98">
        <v>40</v>
      </c>
      <c r="Y98">
        <v>39.5</v>
      </c>
      <c r="Z98">
        <v>41.75</v>
      </c>
      <c r="AC98" s="14">
        <v>0.5902777777777778</v>
      </c>
    </row>
    <row r="99" spans="1:29" ht="15">
      <c r="A99" s="11">
        <v>36341</v>
      </c>
      <c r="B99">
        <v>68.75</v>
      </c>
      <c r="C99" s="1">
        <f t="shared" si="13"/>
        <v>-41.25</v>
      </c>
      <c r="D99">
        <v>63.75</v>
      </c>
      <c r="E99" s="1">
        <f t="shared" si="14"/>
        <v>-48.25</v>
      </c>
      <c r="F99">
        <v>61</v>
      </c>
      <c r="G99" s="1">
        <f t="shared" si="15"/>
        <v>-29</v>
      </c>
      <c r="H99">
        <v>89.75</v>
      </c>
      <c r="I99" s="1">
        <f t="shared" si="16"/>
        <v>-63.25</v>
      </c>
      <c r="J99">
        <v>78.25</v>
      </c>
      <c r="K99" s="1">
        <f t="shared" si="17"/>
        <v>-38.75</v>
      </c>
      <c r="L99">
        <v>44.25</v>
      </c>
      <c r="M99" s="1">
        <f aca="true" t="shared" si="22" ref="M99:M136">-(L99-20.5)</f>
        <v>-23.75</v>
      </c>
      <c r="N99">
        <v>61.125</v>
      </c>
      <c r="O99" s="1">
        <f t="shared" si="19"/>
        <v>-15.125</v>
      </c>
      <c r="P99">
        <v>44.125</v>
      </c>
      <c r="Q99" s="1">
        <f t="shared" si="20"/>
        <v>-24.625</v>
      </c>
      <c r="R99">
        <v>39.75</v>
      </c>
      <c r="S99" s="1">
        <f t="shared" si="21"/>
        <v>-17.75</v>
      </c>
      <c r="T99">
        <v>69.75</v>
      </c>
      <c r="U99" s="1">
        <f t="shared" si="18"/>
        <v>-47.75</v>
      </c>
      <c r="V99">
        <v>180</v>
      </c>
      <c r="W99" s="6">
        <v>40</v>
      </c>
      <c r="X99">
        <v>40.75</v>
      </c>
      <c r="Y99">
        <v>40.5</v>
      </c>
      <c r="Z99">
        <v>42</v>
      </c>
      <c r="AC99" s="14">
        <v>0.5</v>
      </c>
    </row>
    <row r="100" spans="1:29" ht="15">
      <c r="A100" s="11">
        <v>36346</v>
      </c>
      <c r="B100">
        <v>70.5</v>
      </c>
      <c r="C100" s="1">
        <f t="shared" si="13"/>
        <v>-43</v>
      </c>
      <c r="D100">
        <v>65.75</v>
      </c>
      <c r="E100" s="1">
        <f t="shared" si="14"/>
        <v>-50.25</v>
      </c>
      <c r="F100">
        <v>62.5</v>
      </c>
      <c r="G100" s="1">
        <f t="shared" si="15"/>
        <v>-30.5</v>
      </c>
      <c r="H100">
        <v>91.5</v>
      </c>
      <c r="I100" s="1">
        <f t="shared" si="16"/>
        <v>-65</v>
      </c>
      <c r="J100">
        <v>79.75</v>
      </c>
      <c r="K100" s="1">
        <f t="shared" si="17"/>
        <v>-40.25</v>
      </c>
      <c r="L100">
        <v>45.5</v>
      </c>
      <c r="M100" s="1">
        <f t="shared" si="22"/>
        <v>-25</v>
      </c>
      <c r="N100">
        <v>61.75</v>
      </c>
      <c r="O100" s="1">
        <f t="shared" si="19"/>
        <v>-15.75</v>
      </c>
      <c r="P100">
        <v>44.5</v>
      </c>
      <c r="Q100" s="1">
        <f t="shared" si="20"/>
        <v>-25</v>
      </c>
      <c r="R100">
        <v>40.5</v>
      </c>
      <c r="S100" s="1">
        <f t="shared" si="21"/>
        <v>-18.5</v>
      </c>
      <c r="T100">
        <v>70.75</v>
      </c>
      <c r="U100" s="1">
        <f t="shared" si="18"/>
        <v>-48.75</v>
      </c>
      <c r="V100">
        <v>159</v>
      </c>
      <c r="W100" s="6">
        <v>40</v>
      </c>
      <c r="X100">
        <v>41.75</v>
      </c>
      <c r="Y100">
        <v>41.5</v>
      </c>
      <c r="Z100">
        <v>43.5</v>
      </c>
      <c r="AC100" s="14">
        <v>0.53125</v>
      </c>
    </row>
    <row r="101" spans="1:29" ht="15">
      <c r="A101" s="11">
        <v>36354</v>
      </c>
      <c r="B101">
        <v>72</v>
      </c>
      <c r="C101" s="1">
        <f t="shared" si="13"/>
        <v>-44.5</v>
      </c>
      <c r="D101">
        <v>67.25</v>
      </c>
      <c r="E101" s="1">
        <f t="shared" si="14"/>
        <v>-51.75</v>
      </c>
      <c r="F101">
        <v>63.75</v>
      </c>
      <c r="G101" s="1">
        <f t="shared" si="15"/>
        <v>-31.75</v>
      </c>
      <c r="H101">
        <v>93.5</v>
      </c>
      <c r="I101" s="1">
        <f t="shared" si="16"/>
        <v>-67</v>
      </c>
      <c r="J101">
        <v>81.5</v>
      </c>
      <c r="K101" s="1">
        <f t="shared" si="17"/>
        <v>-42</v>
      </c>
      <c r="L101">
        <v>47</v>
      </c>
      <c r="M101" s="1">
        <f t="shared" si="22"/>
        <v>-26.5</v>
      </c>
      <c r="N101">
        <v>62.5</v>
      </c>
      <c r="O101" s="1">
        <f t="shared" si="19"/>
        <v>-16.5</v>
      </c>
      <c r="P101">
        <v>46.5</v>
      </c>
      <c r="Q101" s="1">
        <f t="shared" si="20"/>
        <v>-27</v>
      </c>
      <c r="R101">
        <v>42</v>
      </c>
      <c r="S101" s="1">
        <f t="shared" si="21"/>
        <v>-20</v>
      </c>
      <c r="T101">
        <v>72.125</v>
      </c>
      <c r="U101" s="1">
        <f t="shared" si="18"/>
        <v>-50.125</v>
      </c>
      <c r="V101">
        <v>137</v>
      </c>
      <c r="W101" s="6">
        <v>44.5</v>
      </c>
      <c r="X101">
        <v>41.75</v>
      </c>
      <c r="Y101">
        <v>42.25</v>
      </c>
      <c r="Z101">
        <v>43.75</v>
      </c>
      <c r="AC101" s="14">
        <v>0.2708333333333333</v>
      </c>
    </row>
    <row r="102" spans="1:29" ht="15">
      <c r="A102" s="11">
        <v>36360</v>
      </c>
      <c r="B102">
        <v>75.5</v>
      </c>
      <c r="C102" s="1">
        <f t="shared" si="13"/>
        <v>-48</v>
      </c>
      <c r="D102">
        <v>71.25</v>
      </c>
      <c r="E102" s="1">
        <f t="shared" si="14"/>
        <v>-55.75</v>
      </c>
      <c r="F102">
        <v>66.5</v>
      </c>
      <c r="G102" s="1">
        <f t="shared" si="15"/>
        <v>-34.5</v>
      </c>
      <c r="H102">
        <v>97.5</v>
      </c>
      <c r="I102" s="1">
        <f t="shared" si="16"/>
        <v>-71</v>
      </c>
      <c r="J102">
        <v>85</v>
      </c>
      <c r="K102" s="1">
        <f t="shared" si="17"/>
        <v>-45.5</v>
      </c>
      <c r="L102">
        <v>50.75</v>
      </c>
      <c r="M102" s="1">
        <f t="shared" si="22"/>
        <v>-30.25</v>
      </c>
      <c r="N102">
        <v>63</v>
      </c>
      <c r="O102" s="1">
        <f t="shared" si="19"/>
        <v>-17</v>
      </c>
      <c r="P102">
        <v>48</v>
      </c>
      <c r="Q102" s="1">
        <f t="shared" si="20"/>
        <v>-28.5</v>
      </c>
      <c r="R102">
        <v>44</v>
      </c>
      <c r="S102" s="1">
        <f t="shared" si="21"/>
        <v>-22</v>
      </c>
      <c r="T102">
        <v>74.75</v>
      </c>
      <c r="U102" s="1">
        <f t="shared" si="18"/>
        <v>-52.75</v>
      </c>
      <c r="V102">
        <v>92</v>
      </c>
      <c r="W102" s="6">
        <v>44</v>
      </c>
      <c r="X102">
        <v>44.25</v>
      </c>
      <c r="Y102">
        <v>43.75</v>
      </c>
      <c r="Z102">
        <v>45.75</v>
      </c>
      <c r="AC102" s="14">
        <v>0.5</v>
      </c>
    </row>
    <row r="103" spans="1:29" ht="15">
      <c r="A103" s="11">
        <v>36363</v>
      </c>
      <c r="B103">
        <v>76.75</v>
      </c>
      <c r="C103" s="1">
        <f t="shared" si="13"/>
        <v>-49.25</v>
      </c>
      <c r="D103">
        <v>72.75</v>
      </c>
      <c r="E103" s="1">
        <f t="shared" si="14"/>
        <v>-57.25</v>
      </c>
      <c r="F103">
        <v>67.25</v>
      </c>
      <c r="G103" s="1">
        <f t="shared" si="15"/>
        <v>-35.25</v>
      </c>
      <c r="H103">
        <v>99</v>
      </c>
      <c r="I103" s="1">
        <f t="shared" si="16"/>
        <v>-72.5</v>
      </c>
      <c r="J103">
        <v>87.75</v>
      </c>
      <c r="K103" s="1">
        <f t="shared" si="17"/>
        <v>-48.25</v>
      </c>
      <c r="L103">
        <v>52.75</v>
      </c>
      <c r="M103" s="1">
        <f t="shared" si="22"/>
        <v>-32.25</v>
      </c>
      <c r="N103">
        <v>64</v>
      </c>
      <c r="O103" s="1">
        <f t="shared" si="19"/>
        <v>-18</v>
      </c>
      <c r="P103">
        <v>49</v>
      </c>
      <c r="Q103" s="1">
        <f t="shared" si="20"/>
        <v>-29.5</v>
      </c>
      <c r="R103">
        <v>45</v>
      </c>
      <c r="S103" s="1">
        <f t="shared" si="21"/>
        <v>-23</v>
      </c>
      <c r="T103">
        <v>74.75</v>
      </c>
      <c r="U103" s="1">
        <f t="shared" si="18"/>
        <v>-52.75</v>
      </c>
      <c r="V103">
        <v>71</v>
      </c>
      <c r="W103" s="6">
        <v>45.75</v>
      </c>
      <c r="X103">
        <v>45.5</v>
      </c>
      <c r="Y103">
        <v>45.5</v>
      </c>
      <c r="Z103">
        <v>47</v>
      </c>
      <c r="AC103" s="14">
        <v>0.2708333333333333</v>
      </c>
    </row>
    <row r="104" spans="1:29" ht="15">
      <c r="A104" s="11">
        <v>36380</v>
      </c>
      <c r="B104">
        <v>78.25</v>
      </c>
      <c r="C104" s="1">
        <f t="shared" si="13"/>
        <v>-50.75</v>
      </c>
      <c r="D104">
        <v>74.125</v>
      </c>
      <c r="E104" s="1">
        <f t="shared" si="14"/>
        <v>-58.625</v>
      </c>
      <c r="F104">
        <v>69</v>
      </c>
      <c r="G104" s="1">
        <f t="shared" si="15"/>
        <v>-37</v>
      </c>
      <c r="H104">
        <v>101</v>
      </c>
      <c r="I104" s="1">
        <f t="shared" si="16"/>
        <v>-74.5</v>
      </c>
      <c r="J104">
        <v>89</v>
      </c>
      <c r="K104" s="1">
        <f t="shared" si="17"/>
        <v>-49.5</v>
      </c>
      <c r="L104">
        <v>54</v>
      </c>
      <c r="M104" s="1">
        <f t="shared" si="22"/>
        <v>-33.5</v>
      </c>
      <c r="N104">
        <v>65</v>
      </c>
      <c r="O104" s="1">
        <f t="shared" si="19"/>
        <v>-19</v>
      </c>
      <c r="P104">
        <v>50.25</v>
      </c>
      <c r="Q104" s="1">
        <f t="shared" si="20"/>
        <v>-30.75</v>
      </c>
      <c r="R104">
        <v>46.125</v>
      </c>
      <c r="S104" s="1">
        <f t="shared" si="21"/>
        <v>-24.125</v>
      </c>
      <c r="T104">
        <v>76.75</v>
      </c>
      <c r="U104" s="1">
        <f t="shared" si="18"/>
        <v>-54.75</v>
      </c>
      <c r="V104">
        <v>52</v>
      </c>
      <c r="W104" s="6">
        <v>47</v>
      </c>
      <c r="X104">
        <v>48</v>
      </c>
      <c r="Y104">
        <v>47</v>
      </c>
      <c r="Z104" t="s">
        <v>19</v>
      </c>
      <c r="AC104" s="14">
        <v>0.5902777777777778</v>
      </c>
    </row>
    <row r="105" spans="1:29" ht="15">
      <c r="A105" s="11">
        <v>36386</v>
      </c>
      <c r="B105">
        <v>79.25</v>
      </c>
      <c r="C105" s="1">
        <f t="shared" si="13"/>
        <v>-51.75</v>
      </c>
      <c r="D105">
        <v>75.25</v>
      </c>
      <c r="E105" s="1">
        <f t="shared" si="14"/>
        <v>-59.75</v>
      </c>
      <c r="F105">
        <v>70</v>
      </c>
      <c r="G105" s="1">
        <f t="shared" si="15"/>
        <v>-38</v>
      </c>
      <c r="H105">
        <v>102.25</v>
      </c>
      <c r="I105" s="1">
        <f t="shared" si="16"/>
        <v>-75.75</v>
      </c>
      <c r="J105">
        <v>90.5</v>
      </c>
      <c r="K105" s="1">
        <f t="shared" si="17"/>
        <v>-51</v>
      </c>
      <c r="L105">
        <v>55.75</v>
      </c>
      <c r="M105" s="1">
        <f t="shared" si="22"/>
        <v>-35.25</v>
      </c>
      <c r="N105">
        <v>65.75</v>
      </c>
      <c r="O105" s="1">
        <f t="shared" si="19"/>
        <v>-19.75</v>
      </c>
      <c r="P105">
        <v>51</v>
      </c>
      <c r="Q105" s="1">
        <f t="shared" si="20"/>
        <v>-31.5</v>
      </c>
      <c r="R105">
        <v>47</v>
      </c>
      <c r="S105" s="1">
        <f t="shared" si="21"/>
        <v>-25</v>
      </c>
      <c r="T105">
        <v>77.75</v>
      </c>
      <c r="U105" s="1">
        <f t="shared" si="18"/>
        <v>-55.75</v>
      </c>
      <c r="V105">
        <v>43</v>
      </c>
      <c r="W105" s="6">
        <v>47.75</v>
      </c>
      <c r="X105">
        <v>49</v>
      </c>
      <c r="Y105">
        <v>48</v>
      </c>
      <c r="Z105">
        <v>50</v>
      </c>
      <c r="AA105">
        <v>0.64</v>
      </c>
      <c r="AB105">
        <v>0.2</v>
      </c>
      <c r="AC105" t="s">
        <v>74</v>
      </c>
    </row>
    <row r="106" spans="1:29" ht="15">
      <c r="A106" s="11">
        <v>36408</v>
      </c>
      <c r="B106">
        <v>81.5</v>
      </c>
      <c r="C106" s="1">
        <f>-(B106-27.5)</f>
        <v>-54</v>
      </c>
      <c r="D106">
        <v>77.75</v>
      </c>
      <c r="E106" s="1">
        <f>-(D106-15.5)</f>
        <v>-62.25</v>
      </c>
      <c r="F106">
        <v>71.75</v>
      </c>
      <c r="G106" s="1">
        <f aca="true" t="shared" si="23" ref="G106:G145">-(F106-32)</f>
        <v>-39.75</v>
      </c>
      <c r="H106">
        <v>105.75</v>
      </c>
      <c r="I106" s="1">
        <f t="shared" si="16"/>
        <v>-79.25</v>
      </c>
      <c r="J106">
        <v>93.5</v>
      </c>
      <c r="K106" s="1">
        <f t="shared" si="17"/>
        <v>-54</v>
      </c>
      <c r="L106">
        <v>59.125</v>
      </c>
      <c r="M106" s="1">
        <f t="shared" si="22"/>
        <v>-38.625</v>
      </c>
      <c r="N106">
        <v>66.25</v>
      </c>
      <c r="O106" s="1">
        <f t="shared" si="19"/>
        <v>-20.25</v>
      </c>
      <c r="P106">
        <v>52</v>
      </c>
      <c r="Q106" s="1">
        <f t="shared" si="20"/>
        <v>-32.5</v>
      </c>
      <c r="R106">
        <v>47.75</v>
      </c>
      <c r="S106" s="1">
        <f t="shared" si="21"/>
        <v>-25.75</v>
      </c>
      <c r="T106">
        <v>78.5</v>
      </c>
      <c r="U106" s="1">
        <f t="shared" si="18"/>
        <v>-56.5</v>
      </c>
      <c r="AC106" s="14">
        <v>0.625</v>
      </c>
    </row>
    <row r="107" spans="1:29" ht="15">
      <c r="A107" s="11">
        <v>36444</v>
      </c>
      <c r="B107">
        <v>86</v>
      </c>
      <c r="C107" s="1">
        <f>-(B107-27.5)</f>
        <v>-58.5</v>
      </c>
      <c r="D107">
        <v>82</v>
      </c>
      <c r="E107" s="1">
        <f>-(D107-15.5)</f>
        <v>-66.5</v>
      </c>
      <c r="F107">
        <v>73.75</v>
      </c>
      <c r="G107" s="1">
        <f t="shared" si="23"/>
        <v>-41.75</v>
      </c>
      <c r="H107">
        <v>112</v>
      </c>
      <c r="I107" s="1">
        <f aca="true" t="shared" si="24" ref="I107:I130">-(H107-26.5)</f>
        <v>-85.5</v>
      </c>
      <c r="J107">
        <v>101</v>
      </c>
      <c r="K107" s="1">
        <f t="shared" si="17"/>
        <v>-61.5</v>
      </c>
      <c r="L107">
        <v>68.25</v>
      </c>
      <c r="M107" s="1">
        <f t="shared" si="22"/>
        <v>-47.75</v>
      </c>
      <c r="N107">
        <v>67.25</v>
      </c>
      <c r="O107" s="1">
        <f t="shared" si="19"/>
        <v>-21.25</v>
      </c>
      <c r="P107">
        <v>53.5</v>
      </c>
      <c r="Q107" s="1">
        <f t="shared" si="20"/>
        <v>-34</v>
      </c>
      <c r="R107">
        <v>49.25</v>
      </c>
      <c r="S107" s="1">
        <f t="shared" si="21"/>
        <v>-27.25</v>
      </c>
      <c r="T107">
        <v>80.5</v>
      </c>
      <c r="U107" s="1">
        <f t="shared" si="18"/>
        <v>-58.5</v>
      </c>
      <c r="W107" s="6">
        <v>50.5</v>
      </c>
      <c r="X107">
        <v>51.5</v>
      </c>
      <c r="Y107">
        <v>49.5</v>
      </c>
      <c r="Z107" t="s">
        <v>19</v>
      </c>
      <c r="AC107" t="s">
        <v>75</v>
      </c>
    </row>
    <row r="108" spans="1:29" ht="15">
      <c r="A108" s="11">
        <v>36468</v>
      </c>
      <c r="B108">
        <v>82.85</v>
      </c>
      <c r="C108" s="1">
        <f>-(B108-27.5)</f>
        <v>-55.349999999999994</v>
      </c>
      <c r="D108">
        <v>79.25</v>
      </c>
      <c r="E108" s="1">
        <f>-(D108-15.5)</f>
        <v>-63.75</v>
      </c>
      <c r="F108" s="1">
        <v>71.75</v>
      </c>
      <c r="G108" s="1">
        <f t="shared" si="23"/>
        <v>-39.75</v>
      </c>
      <c r="H108">
        <v>110</v>
      </c>
      <c r="I108" s="1">
        <f t="shared" si="24"/>
        <v>-83.5</v>
      </c>
      <c r="J108">
        <v>100</v>
      </c>
      <c r="K108" s="1">
        <f aca="true" t="shared" si="25" ref="K108:K141">-(J108-39.5)</f>
        <v>-60.5</v>
      </c>
      <c r="L108">
        <v>67.75</v>
      </c>
      <c r="M108" s="1">
        <f t="shared" si="22"/>
        <v>-47.25</v>
      </c>
      <c r="N108">
        <v>65.75</v>
      </c>
      <c r="O108" s="1">
        <f t="shared" si="19"/>
        <v>-19.75</v>
      </c>
      <c r="P108">
        <v>52.5</v>
      </c>
      <c r="Q108" s="1">
        <f t="shared" si="20"/>
        <v>-33</v>
      </c>
      <c r="R108">
        <v>48</v>
      </c>
      <c r="S108" s="1">
        <f t="shared" si="21"/>
        <v>-26</v>
      </c>
      <c r="T108">
        <v>81</v>
      </c>
      <c r="U108" s="1">
        <f aca="true" t="shared" si="26" ref="U108:U141">-(T108-22)</f>
        <v>-59</v>
      </c>
      <c r="W108" s="6">
        <v>46.5</v>
      </c>
      <c r="X108">
        <v>45.5</v>
      </c>
      <c r="Y108">
        <v>46.5</v>
      </c>
      <c r="Z108">
        <v>48.5</v>
      </c>
      <c r="AC108" t="s">
        <v>77</v>
      </c>
    </row>
    <row r="109" spans="1:29" ht="15">
      <c r="A109" s="11">
        <v>36534</v>
      </c>
      <c r="B109">
        <v>85.75</v>
      </c>
      <c r="C109" s="1">
        <f>-(B109-27.5)</f>
        <v>-58.25</v>
      </c>
      <c r="D109">
        <v>83</v>
      </c>
      <c r="E109" s="1">
        <f>-(D109-15.5)</f>
        <v>-67.5</v>
      </c>
      <c r="F109" s="1">
        <v>73.5</v>
      </c>
      <c r="G109" s="1">
        <f t="shared" si="23"/>
        <v>-41.5</v>
      </c>
      <c r="H109">
        <v>114</v>
      </c>
      <c r="I109" s="1">
        <f t="shared" si="24"/>
        <v>-87.5</v>
      </c>
      <c r="J109">
        <v>104.75</v>
      </c>
      <c r="K109" s="1">
        <f t="shared" si="25"/>
        <v>-65.25</v>
      </c>
      <c r="L109">
        <v>72.75</v>
      </c>
      <c r="M109" s="1">
        <f t="shared" si="22"/>
        <v>-52.25</v>
      </c>
      <c r="N109">
        <v>67.75</v>
      </c>
      <c r="O109" s="1">
        <f t="shared" si="19"/>
        <v>-21.75</v>
      </c>
      <c r="P109">
        <v>54.75</v>
      </c>
      <c r="Q109" s="1">
        <f t="shared" si="20"/>
        <v>-35.25</v>
      </c>
      <c r="R109">
        <v>50.25</v>
      </c>
      <c r="S109" s="1">
        <f t="shared" si="21"/>
        <v>-28.25</v>
      </c>
      <c r="T109">
        <v>83.75</v>
      </c>
      <c r="U109" s="1">
        <f t="shared" si="26"/>
        <v>-61.75</v>
      </c>
      <c r="V109">
        <v>27</v>
      </c>
      <c r="W109" s="6">
        <v>50</v>
      </c>
      <c r="Y109">
        <v>49</v>
      </c>
      <c r="Z109">
        <v>49</v>
      </c>
      <c r="AC109" t="s">
        <v>78</v>
      </c>
    </row>
    <row r="110" spans="1:29" ht="15">
      <c r="A110" s="11">
        <v>36544</v>
      </c>
      <c r="C110" s="1"/>
      <c r="E110" s="1"/>
      <c r="F110" s="1">
        <v>72.75</v>
      </c>
      <c r="G110" s="1">
        <f t="shared" si="23"/>
        <v>-40.75</v>
      </c>
      <c r="H110">
        <v>112.5</v>
      </c>
      <c r="I110" s="1">
        <f t="shared" si="24"/>
        <v>-86</v>
      </c>
      <c r="J110">
        <v>103.5</v>
      </c>
      <c r="K110" s="1">
        <f t="shared" si="25"/>
        <v>-64</v>
      </c>
      <c r="L110" t="s">
        <v>19</v>
      </c>
      <c r="M110" s="1"/>
      <c r="N110">
        <v>67.25</v>
      </c>
      <c r="O110" s="1">
        <f t="shared" si="19"/>
        <v>-21.25</v>
      </c>
      <c r="P110">
        <v>54.25</v>
      </c>
      <c r="Q110" s="1">
        <f t="shared" si="20"/>
        <v>-34.75</v>
      </c>
      <c r="R110">
        <v>49.75</v>
      </c>
      <c r="S110" s="1">
        <f t="shared" si="21"/>
        <v>-27.75</v>
      </c>
      <c r="T110">
        <v>83</v>
      </c>
      <c r="U110" s="1">
        <f t="shared" si="26"/>
        <v>-61</v>
      </c>
      <c r="V110">
        <v>33</v>
      </c>
      <c r="AC110" s="14">
        <v>0.43402777777777773</v>
      </c>
    </row>
    <row r="111" spans="1:30" ht="15">
      <c r="A111" s="11">
        <v>36571</v>
      </c>
      <c r="B111">
        <v>88.25</v>
      </c>
      <c r="C111" s="1">
        <f aca="true" t="shared" si="27" ref="C111:C150">-(B111-27.5)</f>
        <v>-60.75</v>
      </c>
      <c r="D111">
        <v>85.25</v>
      </c>
      <c r="E111" s="1">
        <f aca="true" t="shared" si="28" ref="E111:E143">-(D111-15.5)</f>
        <v>-69.75</v>
      </c>
      <c r="F111" s="1">
        <v>74.75</v>
      </c>
      <c r="G111" s="1">
        <f t="shared" si="23"/>
        <v>-42.75</v>
      </c>
      <c r="H111">
        <v>114.5</v>
      </c>
      <c r="I111" s="1">
        <f t="shared" si="24"/>
        <v>-88</v>
      </c>
      <c r="J111">
        <v>106</v>
      </c>
      <c r="K111" s="1">
        <f t="shared" si="25"/>
        <v>-66.5</v>
      </c>
      <c r="L111" t="s">
        <v>19</v>
      </c>
      <c r="M111" s="1"/>
      <c r="N111">
        <v>67.25</v>
      </c>
      <c r="O111" s="1">
        <f t="shared" si="19"/>
        <v>-21.25</v>
      </c>
      <c r="P111">
        <v>55</v>
      </c>
      <c r="Q111" s="1">
        <f t="shared" si="20"/>
        <v>-35.5</v>
      </c>
      <c r="R111">
        <v>50.5</v>
      </c>
      <c r="S111" s="1">
        <f t="shared" si="21"/>
        <v>-28.5</v>
      </c>
      <c r="T111">
        <v>83.75</v>
      </c>
      <c r="U111" s="1">
        <f t="shared" si="26"/>
        <v>-61.75</v>
      </c>
      <c r="V111">
        <v>26</v>
      </c>
      <c r="W111" s="6">
        <v>50.5</v>
      </c>
      <c r="X111" s="6">
        <v>51.5</v>
      </c>
      <c r="Y111" s="6">
        <v>50</v>
      </c>
      <c r="Z111" s="6">
        <v>49</v>
      </c>
      <c r="AC111" t="s">
        <v>79</v>
      </c>
      <c r="AD111" t="s">
        <v>80</v>
      </c>
    </row>
    <row r="112" spans="1:29" ht="15">
      <c r="A112" s="11">
        <v>36645</v>
      </c>
      <c r="B112">
        <v>74.5</v>
      </c>
      <c r="C112" s="1">
        <f t="shared" si="27"/>
        <v>-47</v>
      </c>
      <c r="D112">
        <v>71.75</v>
      </c>
      <c r="E112" s="1">
        <f t="shared" si="28"/>
        <v>-56.25</v>
      </c>
      <c r="F112" s="1">
        <v>66.75</v>
      </c>
      <c r="G112" s="1">
        <f t="shared" si="23"/>
        <v>-34.75</v>
      </c>
      <c r="H112">
        <v>98.75</v>
      </c>
      <c r="I112" s="1">
        <f t="shared" si="24"/>
        <v>-72.25</v>
      </c>
      <c r="J112">
        <v>87.5</v>
      </c>
      <c r="K112" s="1">
        <f t="shared" si="25"/>
        <v>-48</v>
      </c>
      <c r="L112">
        <v>52</v>
      </c>
      <c r="M112" s="1">
        <f t="shared" si="22"/>
        <v>-31.5</v>
      </c>
      <c r="N112">
        <v>63.75</v>
      </c>
      <c r="O112" s="1">
        <f t="shared" si="19"/>
        <v>-17.75</v>
      </c>
      <c r="P112">
        <v>49</v>
      </c>
      <c r="Q112" s="1">
        <f t="shared" si="20"/>
        <v>-29.5</v>
      </c>
      <c r="R112">
        <v>45</v>
      </c>
      <c r="S112" s="1">
        <f t="shared" si="21"/>
        <v>-23</v>
      </c>
      <c r="T112">
        <v>78.75</v>
      </c>
      <c r="U112" s="1">
        <f t="shared" si="26"/>
        <v>-56.75</v>
      </c>
      <c r="W112" s="6">
        <v>44</v>
      </c>
      <c r="X112" s="6">
        <v>42.5</v>
      </c>
      <c r="Y112" s="6">
        <v>43.75</v>
      </c>
      <c r="Z112" s="6">
        <v>45</v>
      </c>
      <c r="AC112" s="14">
        <v>0.5416666666666666</v>
      </c>
    </row>
    <row r="113" spans="1:29" ht="15">
      <c r="A113" s="11">
        <v>36668</v>
      </c>
      <c r="B113">
        <v>69.75</v>
      </c>
      <c r="C113" s="1">
        <f t="shared" si="27"/>
        <v>-42.25</v>
      </c>
      <c r="D113">
        <v>66.5</v>
      </c>
      <c r="E113" s="1">
        <f t="shared" si="28"/>
        <v>-51</v>
      </c>
      <c r="F113" s="1">
        <v>62.5</v>
      </c>
      <c r="G113" s="1">
        <f t="shared" si="23"/>
        <v>-30.5</v>
      </c>
      <c r="H113">
        <v>93.25</v>
      </c>
      <c r="I113" s="1">
        <f t="shared" si="24"/>
        <v>-66.75</v>
      </c>
      <c r="J113">
        <v>82.25</v>
      </c>
      <c r="K113" s="1">
        <f t="shared" si="25"/>
        <v>-42.75</v>
      </c>
      <c r="L113">
        <v>46.75</v>
      </c>
      <c r="M113" s="1">
        <f t="shared" si="22"/>
        <v>-26.25</v>
      </c>
      <c r="N113">
        <v>61.75</v>
      </c>
      <c r="O113" s="1">
        <f t="shared" si="19"/>
        <v>-15.75</v>
      </c>
      <c r="P113">
        <v>44.5</v>
      </c>
      <c r="Q113" s="1">
        <f t="shared" si="20"/>
        <v>-25</v>
      </c>
      <c r="R113">
        <v>40.75</v>
      </c>
      <c r="S113" s="1">
        <f t="shared" si="21"/>
        <v>-18.75</v>
      </c>
      <c r="T113">
        <v>75</v>
      </c>
      <c r="U113" s="1">
        <f t="shared" si="26"/>
        <v>-53</v>
      </c>
      <c r="V113">
        <v>169</v>
      </c>
      <c r="W113" s="6">
        <v>41</v>
      </c>
      <c r="Y113" s="6">
        <v>40.5</v>
      </c>
      <c r="Z113" s="6">
        <v>42</v>
      </c>
      <c r="AC113" t="s">
        <v>81</v>
      </c>
    </row>
    <row r="114" spans="1:30" ht="15">
      <c r="A114" s="11">
        <v>36670</v>
      </c>
      <c r="B114">
        <v>68</v>
      </c>
      <c r="C114" s="1">
        <f t="shared" si="27"/>
        <v>-40.5</v>
      </c>
      <c r="D114">
        <v>63.75</v>
      </c>
      <c r="E114" s="1">
        <f t="shared" si="28"/>
        <v>-48.25</v>
      </c>
      <c r="F114" s="1">
        <v>60.25</v>
      </c>
      <c r="G114" s="1">
        <f t="shared" si="23"/>
        <v>-28.25</v>
      </c>
      <c r="H114">
        <v>89.5</v>
      </c>
      <c r="I114" s="1">
        <f t="shared" si="24"/>
        <v>-63</v>
      </c>
      <c r="J114">
        <v>78.5</v>
      </c>
      <c r="K114" s="1">
        <f t="shared" si="25"/>
        <v>-39</v>
      </c>
      <c r="L114">
        <v>44.25</v>
      </c>
      <c r="M114" s="1">
        <f t="shared" si="22"/>
        <v>-23.75</v>
      </c>
      <c r="N114">
        <v>61</v>
      </c>
      <c r="O114" s="1">
        <f t="shared" si="19"/>
        <v>-15</v>
      </c>
      <c r="P114">
        <v>42</v>
      </c>
      <c r="Q114" s="1">
        <f t="shared" si="20"/>
        <v>-22.5</v>
      </c>
      <c r="R114">
        <v>38.75</v>
      </c>
      <c r="S114" s="1">
        <f t="shared" si="21"/>
        <v>-16.75</v>
      </c>
      <c r="T114">
        <v>71.5</v>
      </c>
      <c r="U114" s="1">
        <f t="shared" si="26"/>
        <v>-49.5</v>
      </c>
      <c r="V114">
        <v>225</v>
      </c>
      <c r="W114" s="6">
        <v>39.5</v>
      </c>
      <c r="X114">
        <v>39</v>
      </c>
      <c r="Y114" s="6">
        <v>40.5</v>
      </c>
      <c r="Z114" s="6">
        <v>41</v>
      </c>
      <c r="AA114" t="s">
        <v>82</v>
      </c>
      <c r="AB114" t="s">
        <v>83</v>
      </c>
      <c r="AC114" s="14" t="s">
        <v>84</v>
      </c>
      <c r="AD114" t="s">
        <v>85</v>
      </c>
    </row>
    <row r="115" spans="1:29" ht="15">
      <c r="A115" s="11">
        <v>36673</v>
      </c>
      <c r="B115">
        <v>66.75</v>
      </c>
      <c r="C115" s="1">
        <f t="shared" si="27"/>
        <v>-39.25</v>
      </c>
      <c r="D115">
        <v>62.25</v>
      </c>
      <c r="E115" s="1">
        <f t="shared" si="28"/>
        <v>-46.75</v>
      </c>
      <c r="F115" s="1">
        <v>59.25</v>
      </c>
      <c r="G115" s="1">
        <f t="shared" si="23"/>
        <v>-27.25</v>
      </c>
      <c r="H115">
        <v>87.75</v>
      </c>
      <c r="I115" s="1">
        <f t="shared" si="24"/>
        <v>-61.25</v>
      </c>
      <c r="J115">
        <v>77.5</v>
      </c>
      <c r="K115" s="1">
        <f t="shared" si="25"/>
        <v>-38</v>
      </c>
      <c r="L115">
        <v>43.75</v>
      </c>
      <c r="M115" s="1">
        <f t="shared" si="22"/>
        <v>-23.25</v>
      </c>
      <c r="N115">
        <v>60.5</v>
      </c>
      <c r="O115" s="1">
        <f t="shared" si="19"/>
        <v>-14.5</v>
      </c>
      <c r="P115">
        <v>42.5</v>
      </c>
      <c r="Q115" s="1">
        <f t="shared" si="20"/>
        <v>-23</v>
      </c>
      <c r="R115">
        <v>39.25</v>
      </c>
      <c r="S115" s="1">
        <f t="shared" si="21"/>
        <v>-17.25</v>
      </c>
      <c r="T115">
        <v>71.5</v>
      </c>
      <c r="U115" s="1">
        <f t="shared" si="26"/>
        <v>-49.5</v>
      </c>
      <c r="V115">
        <v>219</v>
      </c>
      <c r="W115" s="6">
        <v>40.25</v>
      </c>
      <c r="X115" s="6">
        <v>39</v>
      </c>
      <c r="Y115" s="6">
        <v>39</v>
      </c>
      <c r="Z115" s="6">
        <v>40.5</v>
      </c>
      <c r="AC115" s="14">
        <v>0.5</v>
      </c>
    </row>
    <row r="116" spans="1:29" ht="15">
      <c r="A116" s="11">
        <v>36679</v>
      </c>
      <c r="B116">
        <v>69</v>
      </c>
      <c r="C116" s="1">
        <f t="shared" si="27"/>
        <v>-41.5</v>
      </c>
      <c r="D116">
        <v>65.75</v>
      </c>
      <c r="E116" s="1">
        <f t="shared" si="28"/>
        <v>-50.25</v>
      </c>
      <c r="F116" s="1">
        <v>61</v>
      </c>
      <c r="G116" s="1">
        <f t="shared" si="23"/>
        <v>-29</v>
      </c>
      <c r="H116">
        <v>90.5</v>
      </c>
      <c r="I116" s="1">
        <f t="shared" si="24"/>
        <v>-64</v>
      </c>
      <c r="J116">
        <v>79.5</v>
      </c>
      <c r="K116" s="1">
        <f t="shared" si="25"/>
        <v>-40</v>
      </c>
      <c r="L116">
        <v>45</v>
      </c>
      <c r="M116" s="1">
        <f t="shared" si="22"/>
        <v>-24.5</v>
      </c>
      <c r="N116">
        <v>61.5</v>
      </c>
      <c r="O116" s="1">
        <f t="shared" si="19"/>
        <v>-15.5</v>
      </c>
      <c r="P116">
        <v>44.5</v>
      </c>
      <c r="Q116" s="1">
        <f t="shared" si="20"/>
        <v>-25</v>
      </c>
      <c r="R116">
        <v>40.5</v>
      </c>
      <c r="S116" s="1">
        <f t="shared" si="21"/>
        <v>-18.5</v>
      </c>
      <c r="T116">
        <v>72.5</v>
      </c>
      <c r="U116" s="1">
        <f t="shared" si="26"/>
        <v>-50.5</v>
      </c>
      <c r="V116">
        <v>175</v>
      </c>
      <c r="W116" s="6">
        <v>41.5</v>
      </c>
      <c r="X116" s="6">
        <v>40</v>
      </c>
      <c r="Y116" s="6">
        <v>40.5</v>
      </c>
      <c r="Z116" s="6">
        <v>42</v>
      </c>
      <c r="AC116" s="14">
        <v>0.625</v>
      </c>
    </row>
    <row r="117" spans="1:29" ht="15">
      <c r="A117" s="11">
        <v>36681</v>
      </c>
      <c r="B117">
        <v>68.5</v>
      </c>
      <c r="C117" s="1">
        <f t="shared" si="27"/>
        <v>-41</v>
      </c>
      <c r="D117">
        <v>64.25</v>
      </c>
      <c r="E117" s="1">
        <f t="shared" si="28"/>
        <v>-48.75</v>
      </c>
      <c r="F117" s="1">
        <v>60.5</v>
      </c>
      <c r="G117" s="1">
        <f t="shared" si="23"/>
        <v>-28.5</v>
      </c>
      <c r="H117">
        <v>89.75</v>
      </c>
      <c r="I117" s="1">
        <f t="shared" si="24"/>
        <v>-63.25</v>
      </c>
      <c r="J117">
        <v>79</v>
      </c>
      <c r="K117" s="1">
        <f t="shared" si="25"/>
        <v>-39.5</v>
      </c>
      <c r="L117">
        <v>44.5</v>
      </c>
      <c r="M117" s="1">
        <f t="shared" si="22"/>
        <v>-24</v>
      </c>
      <c r="N117">
        <v>61</v>
      </c>
      <c r="O117" s="1">
        <f t="shared" si="19"/>
        <v>-15</v>
      </c>
      <c r="P117">
        <v>44</v>
      </c>
      <c r="Q117" s="1">
        <f t="shared" si="20"/>
        <v>-24.5</v>
      </c>
      <c r="R117">
        <v>40</v>
      </c>
      <c r="S117" s="1">
        <f t="shared" si="21"/>
        <v>-18</v>
      </c>
      <c r="T117">
        <v>72</v>
      </c>
      <c r="U117" s="1">
        <f t="shared" si="26"/>
        <v>-50</v>
      </c>
      <c r="V117">
        <v>195</v>
      </c>
      <c r="W117" s="6">
        <v>40.5</v>
      </c>
      <c r="X117" s="6">
        <v>39.5</v>
      </c>
      <c r="Y117" s="6">
        <v>40.5</v>
      </c>
      <c r="Z117" s="6">
        <v>42</v>
      </c>
      <c r="AC117" s="14">
        <v>0.6770833333333334</v>
      </c>
    </row>
    <row r="118" spans="1:29" ht="15">
      <c r="A118" s="11">
        <v>36684</v>
      </c>
      <c r="B118">
        <v>68.5</v>
      </c>
      <c r="C118" s="1">
        <f>-(B118-27.5)</f>
        <v>-41</v>
      </c>
      <c r="D118">
        <v>64</v>
      </c>
      <c r="E118" s="1">
        <f>-(D118-15.5)</f>
        <v>-48.5</v>
      </c>
      <c r="F118" s="1">
        <v>60.25</v>
      </c>
      <c r="G118" s="1">
        <f t="shared" si="23"/>
        <v>-28.25</v>
      </c>
      <c r="H118">
        <v>89.25</v>
      </c>
      <c r="I118" s="1">
        <f t="shared" si="24"/>
        <v>-62.75</v>
      </c>
      <c r="J118">
        <v>76</v>
      </c>
      <c r="K118" s="1">
        <f t="shared" si="25"/>
        <v>-36.5</v>
      </c>
      <c r="L118">
        <v>44.25</v>
      </c>
      <c r="M118" s="1">
        <f>-(L118-20.5)</f>
        <v>-23.75</v>
      </c>
      <c r="N118">
        <v>61</v>
      </c>
      <c r="O118" s="1">
        <f t="shared" si="19"/>
        <v>-15</v>
      </c>
      <c r="P118">
        <v>43.5</v>
      </c>
      <c r="Q118" s="1">
        <f t="shared" si="20"/>
        <v>-24</v>
      </c>
      <c r="R118">
        <v>39.25</v>
      </c>
      <c r="S118" s="1">
        <f t="shared" si="21"/>
        <v>-17.25</v>
      </c>
      <c r="T118">
        <v>71.25</v>
      </c>
      <c r="U118" s="1">
        <f t="shared" si="26"/>
        <v>-49.25</v>
      </c>
      <c r="V118">
        <v>200</v>
      </c>
      <c r="W118" s="6">
        <v>39.5</v>
      </c>
      <c r="X118" s="6">
        <v>38.5</v>
      </c>
      <c r="Y118" s="6">
        <v>39.5</v>
      </c>
      <c r="Z118" s="6">
        <v>41</v>
      </c>
      <c r="AC118" t="s">
        <v>86</v>
      </c>
    </row>
    <row r="119" spans="1:29" ht="15">
      <c r="A119" s="11">
        <v>36687</v>
      </c>
      <c r="B119">
        <v>71.75</v>
      </c>
      <c r="C119" s="1">
        <f t="shared" si="27"/>
        <v>-44.25</v>
      </c>
      <c r="D119">
        <v>68.25</v>
      </c>
      <c r="E119" s="1">
        <f t="shared" si="28"/>
        <v>-52.75</v>
      </c>
      <c r="F119" s="1">
        <v>63.5</v>
      </c>
      <c r="G119" s="1">
        <f t="shared" si="23"/>
        <v>-31.5</v>
      </c>
      <c r="H119">
        <v>93.75</v>
      </c>
      <c r="I119" s="1">
        <f t="shared" si="24"/>
        <v>-67.25</v>
      </c>
      <c r="J119">
        <v>81.5</v>
      </c>
      <c r="K119" s="1">
        <f t="shared" si="25"/>
        <v>-42</v>
      </c>
      <c r="L119">
        <v>47.25</v>
      </c>
      <c r="M119" s="1">
        <f t="shared" si="22"/>
        <v>-26.75</v>
      </c>
      <c r="N119">
        <v>62.25</v>
      </c>
      <c r="O119" s="1">
        <f t="shared" si="19"/>
        <v>-16.25</v>
      </c>
      <c r="P119">
        <v>46.75</v>
      </c>
      <c r="Q119" s="1">
        <f t="shared" si="20"/>
        <v>-27.25</v>
      </c>
      <c r="R119">
        <v>42.25</v>
      </c>
      <c r="S119" s="1">
        <f t="shared" si="21"/>
        <v>-20.25</v>
      </c>
      <c r="T119">
        <v>73.75</v>
      </c>
      <c r="U119" s="1">
        <f t="shared" si="26"/>
        <v>-51.75</v>
      </c>
      <c r="V119">
        <v>139</v>
      </c>
      <c r="W119" s="6">
        <v>40.5</v>
      </c>
      <c r="X119" s="6">
        <v>41.5</v>
      </c>
      <c r="Y119" s="6">
        <v>41</v>
      </c>
      <c r="Z119" s="6">
        <v>43.5</v>
      </c>
      <c r="AC119" s="14">
        <v>0.6875</v>
      </c>
    </row>
    <row r="120" spans="1:29" ht="15">
      <c r="A120" s="11">
        <v>36691</v>
      </c>
      <c r="B120">
        <v>69.25</v>
      </c>
      <c r="C120" s="1">
        <f t="shared" si="27"/>
        <v>-41.75</v>
      </c>
      <c r="D120">
        <v>65.5</v>
      </c>
      <c r="E120" s="1">
        <f t="shared" si="28"/>
        <v>-50</v>
      </c>
      <c r="F120" s="1">
        <v>61.5</v>
      </c>
      <c r="G120" s="1">
        <f t="shared" si="23"/>
        <v>-29.5</v>
      </c>
      <c r="H120">
        <v>91.25</v>
      </c>
      <c r="I120" s="1">
        <f t="shared" si="24"/>
        <v>-64.75</v>
      </c>
      <c r="J120">
        <v>79.75</v>
      </c>
      <c r="K120" s="1">
        <f t="shared" si="25"/>
        <v>-40.25</v>
      </c>
      <c r="L120">
        <v>45.5</v>
      </c>
      <c r="M120" s="1">
        <f t="shared" si="22"/>
        <v>-25</v>
      </c>
      <c r="N120">
        <v>61.5</v>
      </c>
      <c r="O120" s="1">
        <f t="shared" si="19"/>
        <v>-15.5</v>
      </c>
      <c r="P120">
        <v>44</v>
      </c>
      <c r="Q120" s="1">
        <f t="shared" si="20"/>
        <v>-24.5</v>
      </c>
      <c r="R120">
        <v>40</v>
      </c>
      <c r="S120" s="1">
        <f t="shared" si="21"/>
        <v>-18</v>
      </c>
      <c r="T120">
        <v>72.25</v>
      </c>
      <c r="U120" s="1">
        <f t="shared" si="26"/>
        <v>-50.25</v>
      </c>
      <c r="V120">
        <v>173</v>
      </c>
      <c r="W120" s="6">
        <v>40.5</v>
      </c>
      <c r="X120" s="6">
        <v>39</v>
      </c>
      <c r="Y120" s="6">
        <v>40</v>
      </c>
      <c r="Z120" s="6">
        <v>42</v>
      </c>
      <c r="AC120" s="14">
        <v>0.625</v>
      </c>
    </row>
    <row r="121" spans="1:29" ht="15">
      <c r="A121" s="11">
        <v>36701</v>
      </c>
      <c r="B121">
        <v>71.25</v>
      </c>
      <c r="C121" s="1">
        <f t="shared" si="27"/>
        <v>-43.75</v>
      </c>
      <c r="D121">
        <v>67.5</v>
      </c>
      <c r="E121" s="1">
        <f t="shared" si="28"/>
        <v>-52</v>
      </c>
      <c r="F121" s="1">
        <v>63</v>
      </c>
      <c r="G121" s="1">
        <f t="shared" si="23"/>
        <v>-31</v>
      </c>
      <c r="H121">
        <v>93</v>
      </c>
      <c r="I121" s="1">
        <f t="shared" si="24"/>
        <v>-66.5</v>
      </c>
      <c r="J121">
        <v>81</v>
      </c>
      <c r="K121" s="1">
        <f t="shared" si="25"/>
        <v>-41.5</v>
      </c>
      <c r="L121">
        <v>47</v>
      </c>
      <c r="M121" s="1">
        <f t="shared" si="22"/>
        <v>-26.5</v>
      </c>
      <c r="N121">
        <v>62</v>
      </c>
      <c r="O121" s="1">
        <f t="shared" si="19"/>
        <v>-16</v>
      </c>
      <c r="P121">
        <v>46</v>
      </c>
      <c r="Q121" s="1">
        <f t="shared" si="20"/>
        <v>-26.5</v>
      </c>
      <c r="R121">
        <v>41.5</v>
      </c>
      <c r="S121" s="1">
        <f t="shared" si="21"/>
        <v>-19.5</v>
      </c>
      <c r="T121">
        <v>73</v>
      </c>
      <c r="U121" s="1">
        <f t="shared" si="26"/>
        <v>-51</v>
      </c>
      <c r="V121">
        <v>166</v>
      </c>
      <c r="W121" s="6">
        <v>41</v>
      </c>
      <c r="X121" s="6">
        <v>40</v>
      </c>
      <c r="Y121" s="6">
        <v>40.5</v>
      </c>
      <c r="Z121" s="6">
        <v>43</v>
      </c>
      <c r="AC121" s="14">
        <v>0.7604166666666666</v>
      </c>
    </row>
    <row r="122" spans="1:29" ht="15">
      <c r="A122" s="11">
        <v>36707</v>
      </c>
      <c r="B122">
        <v>72.5</v>
      </c>
      <c r="C122" s="1">
        <f t="shared" si="27"/>
        <v>-45</v>
      </c>
      <c r="D122">
        <v>68.75</v>
      </c>
      <c r="E122" s="1">
        <f t="shared" si="28"/>
        <v>-53.25</v>
      </c>
      <c r="F122" s="1">
        <v>64.25</v>
      </c>
      <c r="G122" s="1">
        <f t="shared" si="23"/>
        <v>-32.25</v>
      </c>
      <c r="H122">
        <v>94.75</v>
      </c>
      <c r="I122" s="1">
        <f t="shared" si="24"/>
        <v>-68.25</v>
      </c>
      <c r="J122">
        <v>82.75</v>
      </c>
      <c r="K122" s="1">
        <f t="shared" si="25"/>
        <v>-43.25</v>
      </c>
      <c r="L122">
        <v>48.25</v>
      </c>
      <c r="M122" s="1">
        <f t="shared" si="22"/>
        <v>-27.75</v>
      </c>
      <c r="N122">
        <v>62.5</v>
      </c>
      <c r="O122" s="1">
        <f t="shared" si="19"/>
        <v>-16.5</v>
      </c>
      <c r="P122">
        <v>46.5</v>
      </c>
      <c r="Q122" s="1">
        <f t="shared" si="20"/>
        <v>-27</v>
      </c>
      <c r="R122">
        <v>43.5</v>
      </c>
      <c r="S122" s="1">
        <f t="shared" si="21"/>
        <v>-21.5</v>
      </c>
      <c r="T122">
        <v>73.5</v>
      </c>
      <c r="U122" s="1">
        <f t="shared" si="26"/>
        <v>-51.5</v>
      </c>
      <c r="V122">
        <v>145</v>
      </c>
      <c r="W122" s="6">
        <v>42</v>
      </c>
      <c r="X122" s="6">
        <v>41</v>
      </c>
      <c r="Y122" s="6">
        <v>41.5</v>
      </c>
      <c r="Z122" s="6">
        <v>42</v>
      </c>
      <c r="AC122" s="14">
        <v>0.6875</v>
      </c>
    </row>
    <row r="123" spans="1:29" ht="15">
      <c r="A123" s="11">
        <v>36713</v>
      </c>
      <c r="B123">
        <v>75.75</v>
      </c>
      <c r="C123" s="1">
        <f t="shared" si="27"/>
        <v>-48.25</v>
      </c>
      <c r="D123">
        <v>72.25</v>
      </c>
      <c r="E123" s="1">
        <f t="shared" si="28"/>
        <v>-56.75</v>
      </c>
      <c r="F123" s="1">
        <v>66.75</v>
      </c>
      <c r="G123" s="1">
        <f t="shared" si="23"/>
        <v>-34.75</v>
      </c>
      <c r="H123">
        <v>99</v>
      </c>
      <c r="I123" s="1">
        <f t="shared" si="24"/>
        <v>-72.5</v>
      </c>
      <c r="J123">
        <v>87</v>
      </c>
      <c r="K123" s="1">
        <f t="shared" si="25"/>
        <v>-47.5</v>
      </c>
      <c r="L123">
        <v>52.25</v>
      </c>
      <c r="M123" s="1">
        <f t="shared" si="22"/>
        <v>-31.75</v>
      </c>
      <c r="N123">
        <v>63.5</v>
      </c>
      <c r="O123" s="1">
        <f t="shared" si="19"/>
        <v>-17.5</v>
      </c>
      <c r="P123">
        <v>49</v>
      </c>
      <c r="Q123" s="1">
        <f t="shared" si="20"/>
        <v>-29.5</v>
      </c>
      <c r="R123">
        <v>44</v>
      </c>
      <c r="S123" s="1">
        <f t="shared" si="21"/>
        <v>-22</v>
      </c>
      <c r="T123">
        <v>76</v>
      </c>
      <c r="U123" s="1">
        <f t="shared" si="26"/>
        <v>-54</v>
      </c>
      <c r="V123">
        <v>92</v>
      </c>
      <c r="W123" s="6">
        <v>43.5</v>
      </c>
      <c r="X123" s="6">
        <v>44</v>
      </c>
      <c r="Y123" s="6">
        <v>43.5</v>
      </c>
      <c r="Z123" s="6">
        <v>46</v>
      </c>
      <c r="AC123" t="s">
        <v>87</v>
      </c>
    </row>
    <row r="124" spans="1:29" ht="15">
      <c r="A124" s="11">
        <v>36724</v>
      </c>
      <c r="B124">
        <v>77</v>
      </c>
      <c r="C124" s="1">
        <f t="shared" si="27"/>
        <v>-49.5</v>
      </c>
      <c r="D124">
        <v>73.75</v>
      </c>
      <c r="E124" s="1">
        <f t="shared" si="28"/>
        <v>-58.25</v>
      </c>
      <c r="F124" s="1">
        <v>68</v>
      </c>
      <c r="G124" s="1">
        <f t="shared" si="23"/>
        <v>-36</v>
      </c>
      <c r="H124">
        <v>100.5</v>
      </c>
      <c r="I124" s="1">
        <f t="shared" si="24"/>
        <v>-74</v>
      </c>
      <c r="J124">
        <v>88.5</v>
      </c>
      <c r="K124" s="1">
        <f t="shared" si="25"/>
        <v>-49</v>
      </c>
      <c r="L124">
        <v>53.75</v>
      </c>
      <c r="M124" s="1">
        <f t="shared" si="22"/>
        <v>-33.25</v>
      </c>
      <c r="N124">
        <v>64.25</v>
      </c>
      <c r="O124" s="1">
        <f t="shared" si="19"/>
        <v>-18.25</v>
      </c>
      <c r="P124">
        <v>49.25</v>
      </c>
      <c r="Q124" s="1">
        <f t="shared" si="20"/>
        <v>-29.75</v>
      </c>
      <c r="R124">
        <v>45.25</v>
      </c>
      <c r="S124" s="1">
        <f t="shared" si="21"/>
        <v>-23.25</v>
      </c>
      <c r="T124">
        <v>77.25</v>
      </c>
      <c r="U124" s="1">
        <f t="shared" si="26"/>
        <v>-55.25</v>
      </c>
      <c r="V124">
        <v>80</v>
      </c>
      <c r="W124" s="6">
        <v>45.5</v>
      </c>
      <c r="X124" s="6">
        <v>45.5</v>
      </c>
      <c r="Y124" s="6">
        <v>45</v>
      </c>
      <c r="Z124" s="6">
        <v>47</v>
      </c>
      <c r="AC124" t="s">
        <v>88</v>
      </c>
    </row>
    <row r="125" spans="1:29" ht="15">
      <c r="A125" s="11">
        <v>36732</v>
      </c>
      <c r="B125">
        <v>78</v>
      </c>
      <c r="C125" s="1">
        <f t="shared" si="27"/>
        <v>-50.5</v>
      </c>
      <c r="D125">
        <v>74.75</v>
      </c>
      <c r="E125" s="1">
        <f t="shared" si="28"/>
        <v>-59.25</v>
      </c>
      <c r="F125" s="1">
        <v>69</v>
      </c>
      <c r="G125" s="1">
        <f t="shared" si="23"/>
        <v>-37</v>
      </c>
      <c r="H125">
        <v>101.5</v>
      </c>
      <c r="I125" s="1">
        <f t="shared" si="24"/>
        <v>-75</v>
      </c>
      <c r="J125">
        <v>90</v>
      </c>
      <c r="K125" s="1">
        <f t="shared" si="25"/>
        <v>-50.5</v>
      </c>
      <c r="L125">
        <v>55.25</v>
      </c>
      <c r="M125" s="1">
        <f t="shared" si="22"/>
        <v>-34.75</v>
      </c>
      <c r="N125">
        <v>65</v>
      </c>
      <c r="O125" s="1">
        <f t="shared" si="19"/>
        <v>-19</v>
      </c>
      <c r="P125">
        <v>50.25</v>
      </c>
      <c r="Q125" s="1">
        <f t="shared" si="20"/>
        <v>-30.75</v>
      </c>
      <c r="R125">
        <v>46</v>
      </c>
      <c r="S125" s="1">
        <f t="shared" si="21"/>
        <v>-24</v>
      </c>
      <c r="T125">
        <v>77.75</v>
      </c>
      <c r="U125" s="1">
        <f t="shared" si="26"/>
        <v>-55.75</v>
      </c>
      <c r="V125">
        <v>65</v>
      </c>
      <c r="W125" s="6">
        <v>46.5</v>
      </c>
      <c r="X125" s="6">
        <v>47.5</v>
      </c>
      <c r="Y125" s="6">
        <v>46.5</v>
      </c>
      <c r="Z125" s="6">
        <v>48</v>
      </c>
      <c r="AC125" t="s">
        <v>89</v>
      </c>
    </row>
    <row r="126" spans="1:29" ht="15">
      <c r="A126" s="11">
        <v>36742</v>
      </c>
      <c r="B126">
        <v>79.5</v>
      </c>
      <c r="C126" s="1">
        <f t="shared" si="27"/>
        <v>-52</v>
      </c>
      <c r="D126">
        <v>76</v>
      </c>
      <c r="E126" s="1">
        <f t="shared" si="28"/>
        <v>-60.5</v>
      </c>
      <c r="F126" s="1">
        <v>70</v>
      </c>
      <c r="G126" s="1">
        <f t="shared" si="23"/>
        <v>-38</v>
      </c>
      <c r="H126">
        <v>104.25</v>
      </c>
      <c r="I126" s="1">
        <f t="shared" si="24"/>
        <v>-77.75</v>
      </c>
      <c r="J126">
        <v>92.25</v>
      </c>
      <c r="K126" s="1">
        <f t="shared" si="25"/>
        <v>-52.75</v>
      </c>
      <c r="L126">
        <v>58.25</v>
      </c>
      <c r="M126" s="1">
        <f t="shared" si="22"/>
        <v>-37.75</v>
      </c>
      <c r="N126">
        <v>65</v>
      </c>
      <c r="O126" s="1">
        <f t="shared" si="19"/>
        <v>-19</v>
      </c>
      <c r="P126">
        <v>50.5</v>
      </c>
      <c r="Q126" s="1">
        <f t="shared" si="20"/>
        <v>-31</v>
      </c>
      <c r="R126">
        <v>46.25</v>
      </c>
      <c r="S126" s="1">
        <f t="shared" si="21"/>
        <v>-24.25</v>
      </c>
      <c r="T126">
        <v>79</v>
      </c>
      <c r="U126" s="1">
        <f t="shared" si="26"/>
        <v>-57</v>
      </c>
      <c r="V126">
        <v>51</v>
      </c>
      <c r="W126" s="6">
        <v>46</v>
      </c>
      <c r="X126" s="6">
        <v>47.5</v>
      </c>
      <c r="Y126" s="6">
        <v>46</v>
      </c>
      <c r="Z126" s="6">
        <v>47.5</v>
      </c>
      <c r="AC126" s="14">
        <v>0.65625</v>
      </c>
    </row>
    <row r="127" spans="1:29" ht="15">
      <c r="A127" s="11">
        <v>36746</v>
      </c>
      <c r="B127">
        <v>79.75</v>
      </c>
      <c r="C127" s="1">
        <f t="shared" si="27"/>
        <v>-52.25</v>
      </c>
      <c r="D127">
        <v>76.25</v>
      </c>
      <c r="E127" s="1">
        <f t="shared" si="28"/>
        <v>-60.75</v>
      </c>
      <c r="F127" s="1">
        <v>70.25</v>
      </c>
      <c r="G127" s="1">
        <f t="shared" si="23"/>
        <v>-38.25</v>
      </c>
      <c r="H127">
        <v>84.25</v>
      </c>
      <c r="I127" s="1">
        <f t="shared" si="24"/>
        <v>-57.75</v>
      </c>
      <c r="J127">
        <v>93</v>
      </c>
      <c r="K127" s="1">
        <f t="shared" si="25"/>
        <v>-53.5</v>
      </c>
      <c r="L127">
        <v>58.75</v>
      </c>
      <c r="M127" s="1">
        <f t="shared" si="22"/>
        <v>-38.25</v>
      </c>
      <c r="N127">
        <v>65.5</v>
      </c>
      <c r="O127" s="1">
        <f t="shared" si="19"/>
        <v>-19.5</v>
      </c>
      <c r="P127">
        <v>51.25</v>
      </c>
      <c r="Q127" s="1">
        <f t="shared" si="20"/>
        <v>-31.75</v>
      </c>
      <c r="R127">
        <v>46.5</v>
      </c>
      <c r="S127" s="1">
        <f t="shared" si="21"/>
        <v>-24.5</v>
      </c>
      <c r="T127">
        <v>78.75</v>
      </c>
      <c r="U127" s="1">
        <f t="shared" si="26"/>
        <v>-56.75</v>
      </c>
      <c r="V127">
        <v>48</v>
      </c>
      <c r="W127" s="6">
        <v>47</v>
      </c>
      <c r="X127" s="6">
        <v>48</v>
      </c>
      <c r="Y127" s="6">
        <v>47</v>
      </c>
      <c r="Z127" s="6">
        <v>48</v>
      </c>
      <c r="AC127" t="s">
        <v>90</v>
      </c>
    </row>
    <row r="128" spans="1:26" ht="15">
      <c r="A128" s="11">
        <v>36749</v>
      </c>
      <c r="B128">
        <v>81.25</v>
      </c>
      <c r="C128" s="1">
        <f t="shared" si="27"/>
        <v>-53.75</v>
      </c>
      <c r="D128">
        <v>78</v>
      </c>
      <c r="E128" s="1">
        <f t="shared" si="28"/>
        <v>-62.5</v>
      </c>
      <c r="F128" s="1">
        <v>70.75</v>
      </c>
      <c r="G128" s="1">
        <f t="shared" si="23"/>
        <v>-38.75</v>
      </c>
      <c r="H128">
        <v>106</v>
      </c>
      <c r="I128" s="1">
        <f t="shared" si="24"/>
        <v>-79.5</v>
      </c>
      <c r="J128">
        <v>94.75</v>
      </c>
      <c r="K128" s="1">
        <f t="shared" si="25"/>
        <v>-55.25</v>
      </c>
      <c r="L128">
        <v>60.75</v>
      </c>
      <c r="M128" s="1">
        <f t="shared" si="22"/>
        <v>-40.25</v>
      </c>
      <c r="N128">
        <v>66.5</v>
      </c>
      <c r="O128" s="1">
        <f t="shared" si="19"/>
        <v>-20.5</v>
      </c>
      <c r="P128">
        <v>51</v>
      </c>
      <c r="Q128" s="1">
        <f t="shared" si="20"/>
        <v>-31.5</v>
      </c>
      <c r="R128">
        <v>46.75</v>
      </c>
      <c r="S128" s="1">
        <f t="shared" si="21"/>
        <v>-24.75</v>
      </c>
      <c r="T128">
        <v>78.75</v>
      </c>
      <c r="U128" s="1">
        <f t="shared" si="26"/>
        <v>-56.75</v>
      </c>
      <c r="V128">
        <v>52</v>
      </c>
      <c r="W128" s="6">
        <v>46.75</v>
      </c>
      <c r="X128" s="6">
        <v>48</v>
      </c>
      <c r="Y128" s="6">
        <v>46.5</v>
      </c>
      <c r="Z128" s="6">
        <v>48</v>
      </c>
    </row>
    <row r="129" spans="1:29" ht="15">
      <c r="A129" s="11">
        <v>36754</v>
      </c>
      <c r="B129">
        <v>84</v>
      </c>
      <c r="C129" s="1">
        <f t="shared" si="27"/>
        <v>-56.5</v>
      </c>
      <c r="D129">
        <v>81</v>
      </c>
      <c r="E129" s="1">
        <f t="shared" si="28"/>
        <v>-65.5</v>
      </c>
      <c r="F129" s="1">
        <v>72.5</v>
      </c>
      <c r="G129" s="1">
        <f t="shared" si="23"/>
        <v>-40.5</v>
      </c>
      <c r="H129">
        <v>109.5</v>
      </c>
      <c r="I129" s="1">
        <f t="shared" si="24"/>
        <v>-83</v>
      </c>
      <c r="J129">
        <v>98.25</v>
      </c>
      <c r="K129" s="1">
        <f t="shared" si="25"/>
        <v>-58.75</v>
      </c>
      <c r="L129">
        <v>65</v>
      </c>
      <c r="M129" s="1">
        <f t="shared" si="22"/>
        <v>-44.5</v>
      </c>
      <c r="N129">
        <v>66.5</v>
      </c>
      <c r="O129" s="1">
        <f t="shared" si="19"/>
        <v>-20.5</v>
      </c>
      <c r="P129">
        <v>55</v>
      </c>
      <c r="Q129" s="1">
        <f t="shared" si="20"/>
        <v>-35.5</v>
      </c>
      <c r="R129">
        <v>48</v>
      </c>
      <c r="S129" s="1">
        <f t="shared" si="21"/>
        <v>-26</v>
      </c>
      <c r="T129">
        <v>81</v>
      </c>
      <c r="U129" s="1">
        <f t="shared" si="26"/>
        <v>-59</v>
      </c>
      <c r="V129">
        <v>34</v>
      </c>
      <c r="W129" s="6">
        <v>48.5</v>
      </c>
      <c r="X129" s="6">
        <v>50.5</v>
      </c>
      <c r="Y129" s="6">
        <v>48</v>
      </c>
      <c r="Z129" s="6">
        <v>49</v>
      </c>
      <c r="AC129" s="14">
        <v>0.6458333333333334</v>
      </c>
    </row>
    <row r="130" spans="1:29" ht="15">
      <c r="A130" s="11">
        <v>36776</v>
      </c>
      <c r="B130">
        <v>87.5</v>
      </c>
      <c r="C130" s="1">
        <f t="shared" si="27"/>
        <v>-60</v>
      </c>
      <c r="D130">
        <v>84.5</v>
      </c>
      <c r="E130" s="1">
        <f t="shared" si="28"/>
        <v>-69</v>
      </c>
      <c r="F130" s="1">
        <v>74.75</v>
      </c>
      <c r="G130" s="1">
        <f t="shared" si="23"/>
        <v>-42.75</v>
      </c>
      <c r="H130">
        <v>115.25</v>
      </c>
      <c r="I130" s="1">
        <f t="shared" si="24"/>
        <v>-88.75</v>
      </c>
      <c r="J130">
        <v>106.25</v>
      </c>
      <c r="K130" s="1">
        <f t="shared" si="25"/>
        <v>-66.75</v>
      </c>
      <c r="L130" t="s">
        <v>19</v>
      </c>
      <c r="M130" s="1"/>
      <c r="N130">
        <v>67.25</v>
      </c>
      <c r="O130" s="1">
        <f t="shared" si="19"/>
        <v>-21.25</v>
      </c>
      <c r="P130">
        <v>54.25</v>
      </c>
      <c r="Q130" s="1">
        <f t="shared" si="20"/>
        <v>-34.75</v>
      </c>
      <c r="R130">
        <v>49</v>
      </c>
      <c r="S130" s="1">
        <f t="shared" si="21"/>
        <v>-27</v>
      </c>
      <c r="T130">
        <v>81.5</v>
      </c>
      <c r="U130" s="1">
        <f t="shared" si="26"/>
        <v>-59.5</v>
      </c>
      <c r="V130">
        <v>28</v>
      </c>
      <c r="W130" s="6">
        <v>49.5</v>
      </c>
      <c r="X130" t="s">
        <v>19</v>
      </c>
      <c r="Y130" s="6">
        <v>49.5</v>
      </c>
      <c r="Z130" s="6">
        <v>49</v>
      </c>
      <c r="AC130" t="s">
        <v>91</v>
      </c>
    </row>
    <row r="131" spans="1:29" ht="15">
      <c r="A131" s="11">
        <v>36800</v>
      </c>
      <c r="B131">
        <v>94</v>
      </c>
      <c r="C131" s="1">
        <f t="shared" si="27"/>
        <v>-66.5</v>
      </c>
      <c r="D131">
        <v>89.5</v>
      </c>
      <c r="E131" s="1">
        <f t="shared" si="28"/>
        <v>-74</v>
      </c>
      <c r="F131" s="1">
        <v>77.5</v>
      </c>
      <c r="G131" s="1">
        <f t="shared" si="23"/>
        <v>-45.5</v>
      </c>
      <c r="H131" t="s">
        <v>19</v>
      </c>
      <c r="I131" s="1"/>
      <c r="J131">
        <v>113.25</v>
      </c>
      <c r="K131" s="1">
        <f t="shared" si="25"/>
        <v>-73.75</v>
      </c>
      <c r="L131" t="s">
        <v>19</v>
      </c>
      <c r="M131" s="1"/>
      <c r="N131">
        <v>68.75</v>
      </c>
      <c r="O131" s="1">
        <f aca="true" t="shared" si="29" ref="O131:O145">-(N131-46)</f>
        <v>-22.75</v>
      </c>
      <c r="P131">
        <v>56.75</v>
      </c>
      <c r="Q131" s="1">
        <f t="shared" si="20"/>
        <v>-37.25</v>
      </c>
      <c r="R131">
        <v>51.5</v>
      </c>
      <c r="S131" s="1">
        <f t="shared" si="21"/>
        <v>-29.5</v>
      </c>
      <c r="T131">
        <v>85</v>
      </c>
      <c r="U131" s="1">
        <f t="shared" si="26"/>
        <v>-63</v>
      </c>
      <c r="V131">
        <v>16</v>
      </c>
      <c r="W131" s="6">
        <v>51</v>
      </c>
      <c r="X131" t="s">
        <v>19</v>
      </c>
      <c r="Y131" s="6">
        <v>50.5</v>
      </c>
      <c r="Z131" s="6">
        <v>49</v>
      </c>
      <c r="AC131" t="s">
        <v>92</v>
      </c>
    </row>
    <row r="132" spans="1:29" ht="15">
      <c r="A132" s="11">
        <v>36981</v>
      </c>
      <c r="B132">
        <v>85.75</v>
      </c>
      <c r="C132" s="1">
        <f t="shared" si="27"/>
        <v>-58.25</v>
      </c>
      <c r="D132">
        <v>85.5</v>
      </c>
      <c r="E132" s="1">
        <f t="shared" si="28"/>
        <v>-70</v>
      </c>
      <c r="F132" s="1">
        <v>75.75</v>
      </c>
      <c r="G132" s="1">
        <f t="shared" si="23"/>
        <v>-43.75</v>
      </c>
      <c r="H132" t="s">
        <v>19</v>
      </c>
      <c r="I132" s="1"/>
      <c r="J132">
        <v>109.75</v>
      </c>
      <c r="K132" s="1">
        <f t="shared" si="25"/>
        <v>-70.25</v>
      </c>
      <c r="L132" t="s">
        <v>19</v>
      </c>
      <c r="M132" s="1"/>
      <c r="N132">
        <v>68.25</v>
      </c>
      <c r="O132" s="1">
        <f t="shared" si="29"/>
        <v>-22.25</v>
      </c>
      <c r="P132">
        <v>59.5</v>
      </c>
      <c r="Q132" s="1">
        <f aca="true" t="shared" si="30" ref="Q132:Q141">-(P132-19.5)</f>
        <v>-40</v>
      </c>
      <c r="R132">
        <v>56</v>
      </c>
      <c r="S132" s="1">
        <f t="shared" si="21"/>
        <v>-34</v>
      </c>
      <c r="T132" t="s">
        <v>19</v>
      </c>
      <c r="U132" s="1"/>
      <c r="V132">
        <v>40</v>
      </c>
      <c r="W132" s="6">
        <v>48</v>
      </c>
      <c r="X132">
        <v>50.5</v>
      </c>
      <c r="Y132" s="6">
        <v>48</v>
      </c>
      <c r="Z132" s="6">
        <v>47</v>
      </c>
      <c r="AC132" t="s">
        <v>40</v>
      </c>
    </row>
    <row r="133" spans="1:29" ht="15">
      <c r="A133" s="11">
        <v>37023</v>
      </c>
      <c r="B133">
        <v>72</v>
      </c>
      <c r="C133" s="1">
        <f t="shared" si="27"/>
        <v>-44.5</v>
      </c>
      <c r="D133">
        <v>70</v>
      </c>
      <c r="E133" s="1">
        <f t="shared" si="28"/>
        <v>-54.5</v>
      </c>
      <c r="F133" s="1">
        <v>64.5</v>
      </c>
      <c r="G133" s="1">
        <f t="shared" si="23"/>
        <v>-32.5</v>
      </c>
      <c r="H133">
        <v>96.5</v>
      </c>
      <c r="I133" s="1">
        <f>-(H133-26.5)</f>
        <v>-70</v>
      </c>
      <c r="J133">
        <v>86</v>
      </c>
      <c r="K133" s="1">
        <f t="shared" si="25"/>
        <v>-46.5</v>
      </c>
      <c r="L133">
        <v>51.5</v>
      </c>
      <c r="M133" s="1">
        <f t="shared" si="22"/>
        <v>-31</v>
      </c>
      <c r="N133">
        <v>62</v>
      </c>
      <c r="O133" s="1">
        <f t="shared" si="29"/>
        <v>-16</v>
      </c>
      <c r="P133">
        <v>47.5</v>
      </c>
      <c r="Q133" s="1">
        <f t="shared" si="30"/>
        <v>-28</v>
      </c>
      <c r="R133">
        <v>43.5</v>
      </c>
      <c r="S133" s="1">
        <f t="shared" si="21"/>
        <v>-21.5</v>
      </c>
      <c r="T133">
        <v>78.25</v>
      </c>
      <c r="U133" s="1">
        <f t="shared" si="26"/>
        <v>-56.25</v>
      </c>
      <c r="V133">
        <v>141</v>
      </c>
      <c r="W133" s="6">
        <v>40.5</v>
      </c>
      <c r="Y133" s="6">
        <v>41.5</v>
      </c>
      <c r="Z133" s="6">
        <v>41.5</v>
      </c>
      <c r="AC133" t="s">
        <v>93</v>
      </c>
    </row>
    <row r="134" spans="1:30" ht="15">
      <c r="A134" s="11">
        <v>37028</v>
      </c>
      <c r="B134">
        <v>67.75</v>
      </c>
      <c r="C134" s="1">
        <f t="shared" si="27"/>
        <v>-40.25</v>
      </c>
      <c r="D134">
        <v>64.25</v>
      </c>
      <c r="E134" s="1">
        <f t="shared" si="28"/>
        <v>-48.75</v>
      </c>
      <c r="F134" s="1">
        <v>60</v>
      </c>
      <c r="G134" s="1">
        <f t="shared" si="23"/>
        <v>-28</v>
      </c>
      <c r="H134">
        <v>91.25</v>
      </c>
      <c r="I134" s="1">
        <f>-(H134-26.5)</f>
        <v>-64.75</v>
      </c>
      <c r="J134">
        <v>80.5</v>
      </c>
      <c r="K134" s="1">
        <f t="shared" si="25"/>
        <v>-41</v>
      </c>
      <c r="L134">
        <v>46.5</v>
      </c>
      <c r="M134" s="1">
        <f t="shared" si="22"/>
        <v>-26</v>
      </c>
      <c r="N134">
        <v>60.25</v>
      </c>
      <c r="O134" s="1">
        <f t="shared" si="29"/>
        <v>-14.25</v>
      </c>
      <c r="P134">
        <v>42</v>
      </c>
      <c r="Q134" s="1">
        <f t="shared" si="30"/>
        <v>-22.5</v>
      </c>
      <c r="R134">
        <v>39.25</v>
      </c>
      <c r="S134" s="1">
        <f t="shared" si="21"/>
        <v>-17.25</v>
      </c>
      <c r="T134">
        <v>75</v>
      </c>
      <c r="U134" s="1">
        <f t="shared" si="26"/>
        <v>-53</v>
      </c>
      <c r="V134">
        <v>182</v>
      </c>
      <c r="W134" s="6">
        <v>39.5</v>
      </c>
      <c r="X134">
        <v>38.5</v>
      </c>
      <c r="Y134" s="6">
        <v>38</v>
      </c>
      <c r="Z134" s="6">
        <v>40</v>
      </c>
      <c r="AA134" s="6">
        <v>0.68</v>
      </c>
      <c r="AB134" s="6">
        <v>1.22</v>
      </c>
      <c r="AC134" t="s">
        <v>94</v>
      </c>
      <c r="AD134" t="s">
        <v>95</v>
      </c>
    </row>
    <row r="135" spans="1:29" ht="15">
      <c r="A135" s="11">
        <v>37059</v>
      </c>
      <c r="B135">
        <v>85.25</v>
      </c>
      <c r="C135" s="1">
        <f t="shared" si="27"/>
        <v>-57.75</v>
      </c>
      <c r="D135">
        <v>82</v>
      </c>
      <c r="E135" s="1">
        <f t="shared" si="28"/>
        <v>-66.5</v>
      </c>
      <c r="F135" s="1">
        <v>73.25</v>
      </c>
      <c r="G135" s="1">
        <f t="shared" si="23"/>
        <v>-41.25</v>
      </c>
      <c r="H135">
        <v>110.75</v>
      </c>
      <c r="I135" s="1">
        <f>-(H135-26.5)</f>
        <v>-84.25</v>
      </c>
      <c r="J135">
        <v>100.5</v>
      </c>
      <c r="K135" s="1">
        <f t="shared" si="25"/>
        <v>-61</v>
      </c>
      <c r="L135">
        <v>68.25</v>
      </c>
      <c r="M135" s="1">
        <f t="shared" si="22"/>
        <v>-47.75</v>
      </c>
      <c r="N135">
        <v>67.25</v>
      </c>
      <c r="O135" s="1">
        <f t="shared" si="29"/>
        <v>-21.25</v>
      </c>
      <c r="P135">
        <v>53.5</v>
      </c>
      <c r="Q135" s="1">
        <f t="shared" si="30"/>
        <v>-34</v>
      </c>
      <c r="R135">
        <v>49.25</v>
      </c>
      <c r="S135" s="1">
        <f t="shared" si="21"/>
        <v>-27.25</v>
      </c>
      <c r="T135">
        <v>83</v>
      </c>
      <c r="U135" s="1">
        <f t="shared" si="26"/>
        <v>-61</v>
      </c>
      <c r="V135">
        <v>38</v>
      </c>
      <c r="W135" s="6">
        <v>48.5</v>
      </c>
      <c r="Y135">
        <v>47.5</v>
      </c>
      <c r="Z135" t="s">
        <v>96</v>
      </c>
      <c r="AC135" s="14">
        <v>0.5</v>
      </c>
    </row>
    <row r="136" spans="1:29" ht="15">
      <c r="A136" s="11">
        <v>37078</v>
      </c>
      <c r="B136">
        <v>80</v>
      </c>
      <c r="C136" s="1">
        <f t="shared" si="27"/>
        <v>-52.5</v>
      </c>
      <c r="D136">
        <v>77.25</v>
      </c>
      <c r="E136" s="1">
        <f t="shared" si="28"/>
        <v>-61.75</v>
      </c>
      <c r="F136" s="1">
        <v>70</v>
      </c>
      <c r="G136" s="1">
        <f t="shared" si="23"/>
        <v>-38</v>
      </c>
      <c r="H136">
        <v>106.5</v>
      </c>
      <c r="I136" s="1">
        <f>-(H136-26.5)</f>
        <v>-80</v>
      </c>
      <c r="J136">
        <v>97</v>
      </c>
      <c r="K136" s="1">
        <f t="shared" si="25"/>
        <v>-57.5</v>
      </c>
      <c r="L136">
        <v>63.75</v>
      </c>
      <c r="M136" s="1">
        <f t="shared" si="22"/>
        <v>-43.25</v>
      </c>
      <c r="N136">
        <v>64.5</v>
      </c>
      <c r="O136" s="1">
        <f t="shared" si="29"/>
        <v>-18.5</v>
      </c>
      <c r="P136">
        <v>51</v>
      </c>
      <c r="Q136" s="1">
        <f t="shared" si="30"/>
        <v>-31.5</v>
      </c>
      <c r="R136">
        <v>46.5</v>
      </c>
      <c r="S136" s="1">
        <f t="shared" si="21"/>
        <v>-24.5</v>
      </c>
      <c r="T136">
        <v>80.25</v>
      </c>
      <c r="U136" s="1">
        <f t="shared" si="26"/>
        <v>-58.25</v>
      </c>
      <c r="V136">
        <v>83</v>
      </c>
      <c r="AC136" s="14">
        <v>0.7</v>
      </c>
    </row>
    <row r="137" spans="1:29" ht="15">
      <c r="A137" s="11">
        <v>37082</v>
      </c>
      <c r="B137">
        <v>84.75</v>
      </c>
      <c r="C137" s="1">
        <f t="shared" si="27"/>
        <v>-57.25</v>
      </c>
      <c r="D137">
        <v>82</v>
      </c>
      <c r="E137" s="1">
        <f t="shared" si="28"/>
        <v>-66.5</v>
      </c>
      <c r="F137" s="1">
        <v>72.75</v>
      </c>
      <c r="G137" s="1">
        <f t="shared" si="23"/>
        <v>-40.75</v>
      </c>
      <c r="H137">
        <v>112</v>
      </c>
      <c r="I137" s="1">
        <f>-(H137-26.5)</f>
        <v>-85.5</v>
      </c>
      <c r="J137">
        <v>101.75</v>
      </c>
      <c r="K137" s="1">
        <f t="shared" si="25"/>
        <v>-62.25</v>
      </c>
      <c r="L137" t="s">
        <v>19</v>
      </c>
      <c r="M137" s="1"/>
      <c r="N137">
        <v>66.25</v>
      </c>
      <c r="O137" s="1">
        <f t="shared" si="29"/>
        <v>-20.25</v>
      </c>
      <c r="P137">
        <v>52.5</v>
      </c>
      <c r="Q137" s="1">
        <f t="shared" si="30"/>
        <v>-33</v>
      </c>
      <c r="R137">
        <v>48.75</v>
      </c>
      <c r="S137" s="1">
        <f t="shared" si="21"/>
        <v>-26.75</v>
      </c>
      <c r="T137">
        <v>82.25</v>
      </c>
      <c r="U137" s="1">
        <f t="shared" si="26"/>
        <v>-60.25</v>
      </c>
      <c r="V137">
        <v>71</v>
      </c>
      <c r="AC137" s="14">
        <v>0.6159722222222223</v>
      </c>
    </row>
    <row r="138" spans="1:29" ht="15">
      <c r="A138" s="11">
        <v>37088</v>
      </c>
      <c r="B138">
        <v>88.5</v>
      </c>
      <c r="C138" s="1">
        <f t="shared" si="27"/>
        <v>-61</v>
      </c>
      <c r="D138">
        <v>86</v>
      </c>
      <c r="E138" s="1">
        <f t="shared" si="28"/>
        <v>-70.5</v>
      </c>
      <c r="F138" s="1">
        <v>75.25</v>
      </c>
      <c r="G138" s="1">
        <f t="shared" si="23"/>
        <v>-43.25</v>
      </c>
      <c r="H138" t="s">
        <v>19</v>
      </c>
      <c r="J138">
        <v>108</v>
      </c>
      <c r="K138" s="1">
        <f t="shared" si="25"/>
        <v>-68.5</v>
      </c>
      <c r="L138" t="s">
        <v>19</v>
      </c>
      <c r="N138">
        <v>67.75</v>
      </c>
      <c r="O138" s="1">
        <f t="shared" si="29"/>
        <v>-21.75</v>
      </c>
      <c r="P138">
        <v>55</v>
      </c>
      <c r="Q138" s="1">
        <f t="shared" si="30"/>
        <v>-35.5</v>
      </c>
      <c r="R138">
        <v>50.25</v>
      </c>
      <c r="S138" s="1">
        <f t="shared" si="21"/>
        <v>-28.25</v>
      </c>
      <c r="T138">
        <v>83.75</v>
      </c>
      <c r="U138" s="1">
        <f t="shared" si="26"/>
        <v>-61.75</v>
      </c>
      <c r="V138">
        <v>33</v>
      </c>
      <c r="AC138" s="14">
        <v>0.5694444444444444</v>
      </c>
    </row>
    <row r="139" spans="1:29" ht="15">
      <c r="A139" s="11">
        <v>37093</v>
      </c>
      <c r="B139">
        <v>90</v>
      </c>
      <c r="C139" s="1">
        <f t="shared" si="27"/>
        <v>-62.5</v>
      </c>
      <c r="D139">
        <v>87.75</v>
      </c>
      <c r="E139" s="1">
        <f t="shared" si="28"/>
        <v>-72.25</v>
      </c>
      <c r="F139" s="1">
        <v>76.25</v>
      </c>
      <c r="G139" s="1">
        <f t="shared" si="23"/>
        <v>-44.25</v>
      </c>
      <c r="H139" t="s">
        <v>19</v>
      </c>
      <c r="J139">
        <v>112</v>
      </c>
      <c r="K139" s="1">
        <f t="shared" si="25"/>
        <v>-72.5</v>
      </c>
      <c r="L139" t="s">
        <v>19</v>
      </c>
      <c r="N139">
        <v>68.5</v>
      </c>
      <c r="O139" s="1">
        <f t="shared" si="29"/>
        <v>-22.5</v>
      </c>
      <c r="P139">
        <v>56.5</v>
      </c>
      <c r="Q139" s="1">
        <f t="shared" si="30"/>
        <v>-37</v>
      </c>
      <c r="R139">
        <v>51.25</v>
      </c>
      <c r="S139" s="1">
        <f t="shared" si="21"/>
        <v>-29.25</v>
      </c>
      <c r="T139">
        <v>85</v>
      </c>
      <c r="U139" s="1">
        <f t="shared" si="26"/>
        <v>-63</v>
      </c>
      <c r="V139">
        <v>34</v>
      </c>
      <c r="AC139" s="14">
        <v>0.5416666666666666</v>
      </c>
    </row>
    <row r="140" spans="1:29" ht="15">
      <c r="A140" s="11">
        <v>37100</v>
      </c>
      <c r="B140">
        <v>91</v>
      </c>
      <c r="C140" s="1">
        <f t="shared" si="27"/>
        <v>-63.5</v>
      </c>
      <c r="D140">
        <v>89.75</v>
      </c>
      <c r="E140" s="1">
        <f t="shared" si="28"/>
        <v>-74.25</v>
      </c>
      <c r="F140" s="1">
        <v>77</v>
      </c>
      <c r="G140" s="1">
        <f t="shared" si="23"/>
        <v>-45</v>
      </c>
      <c r="H140" t="s">
        <v>19</v>
      </c>
      <c r="J140">
        <v>111.25</v>
      </c>
      <c r="K140" s="1">
        <f t="shared" si="25"/>
        <v>-71.75</v>
      </c>
      <c r="L140" t="s">
        <v>19</v>
      </c>
      <c r="M140" s="1"/>
      <c r="N140">
        <v>68.75</v>
      </c>
      <c r="O140" s="1">
        <f t="shared" si="29"/>
        <v>-22.75</v>
      </c>
      <c r="P140">
        <v>57</v>
      </c>
      <c r="Q140" s="1">
        <f t="shared" si="30"/>
        <v>-37.5</v>
      </c>
      <c r="R140">
        <v>52.25</v>
      </c>
      <c r="S140" s="1">
        <f t="shared" si="21"/>
        <v>-30.25</v>
      </c>
      <c r="T140">
        <v>85.25</v>
      </c>
      <c r="U140" s="1">
        <f t="shared" si="26"/>
        <v>-63.25</v>
      </c>
      <c r="V140">
        <v>32</v>
      </c>
      <c r="AC140" s="14">
        <v>0.46527777777777773</v>
      </c>
    </row>
    <row r="141" spans="1:29" ht="15">
      <c r="A141" s="11">
        <v>37104</v>
      </c>
      <c r="B141">
        <v>91.5</v>
      </c>
      <c r="C141" s="1">
        <f t="shared" si="27"/>
        <v>-64</v>
      </c>
      <c r="D141">
        <v>89.25</v>
      </c>
      <c r="E141" s="1">
        <f t="shared" si="28"/>
        <v>-73.75</v>
      </c>
      <c r="F141" s="1">
        <v>77.25</v>
      </c>
      <c r="G141" s="1">
        <f t="shared" si="23"/>
        <v>-45.25</v>
      </c>
      <c r="H141" t="s">
        <v>19</v>
      </c>
      <c r="J141">
        <v>113.25</v>
      </c>
      <c r="K141" s="1">
        <f t="shared" si="25"/>
        <v>-73.75</v>
      </c>
      <c r="L141" t="s">
        <v>19</v>
      </c>
      <c r="M141" s="1"/>
      <c r="N141">
        <v>68.5</v>
      </c>
      <c r="O141" s="1">
        <f t="shared" si="29"/>
        <v>-22.5</v>
      </c>
      <c r="P141">
        <v>57.25</v>
      </c>
      <c r="Q141" s="1">
        <f t="shared" si="30"/>
        <v>-37.75</v>
      </c>
      <c r="R141">
        <v>52.25</v>
      </c>
      <c r="S141" s="1">
        <f t="shared" si="21"/>
        <v>-30.25</v>
      </c>
      <c r="T141">
        <v>86</v>
      </c>
      <c r="U141" s="1">
        <f t="shared" si="26"/>
        <v>-64</v>
      </c>
      <c r="V141">
        <v>30</v>
      </c>
      <c r="AC141" s="14">
        <v>0.37847222222222227</v>
      </c>
    </row>
    <row r="142" spans="1:29" ht="15">
      <c r="A142" s="11">
        <v>37117</v>
      </c>
      <c r="B142">
        <v>92.75</v>
      </c>
      <c r="C142" s="1">
        <f t="shared" si="27"/>
        <v>-65.25</v>
      </c>
      <c r="D142">
        <v>108.75</v>
      </c>
      <c r="E142" s="1">
        <f t="shared" si="28"/>
        <v>-93.25</v>
      </c>
      <c r="F142" s="1">
        <v>94.75</v>
      </c>
      <c r="G142" s="1">
        <f t="shared" si="23"/>
        <v>-62.75</v>
      </c>
      <c r="H142" t="s">
        <v>19</v>
      </c>
      <c r="I142" s="1"/>
      <c r="J142" t="s">
        <v>19</v>
      </c>
      <c r="K142" s="1"/>
      <c r="L142" t="s">
        <v>19</v>
      </c>
      <c r="M142" s="1"/>
      <c r="N142">
        <v>73</v>
      </c>
      <c r="O142" s="1">
        <f t="shared" si="29"/>
        <v>-27</v>
      </c>
      <c r="P142" t="s">
        <v>19</v>
      </c>
      <c r="Q142" s="1"/>
      <c r="R142">
        <v>66.25</v>
      </c>
      <c r="S142" s="1">
        <f t="shared" si="21"/>
        <v>-44.25</v>
      </c>
      <c r="T142" t="s">
        <v>19</v>
      </c>
      <c r="U142" s="1"/>
      <c r="V142">
        <v>30</v>
      </c>
      <c r="AC142" s="14">
        <v>0.43402777777777773</v>
      </c>
    </row>
    <row r="143" spans="1:29" ht="15">
      <c r="A143" s="11">
        <v>37124</v>
      </c>
      <c r="B143" t="s">
        <v>19</v>
      </c>
      <c r="C143" s="1"/>
      <c r="D143">
        <v>116.25</v>
      </c>
      <c r="E143" s="1">
        <f t="shared" si="28"/>
        <v>-100.75</v>
      </c>
      <c r="F143" s="1">
        <v>105</v>
      </c>
      <c r="G143" s="1">
        <f t="shared" si="23"/>
        <v>-73</v>
      </c>
      <c r="H143" t="s">
        <v>19</v>
      </c>
      <c r="I143" s="1"/>
      <c r="J143" t="s">
        <v>19</v>
      </c>
      <c r="K143" s="1"/>
      <c r="L143" t="s">
        <v>19</v>
      </c>
      <c r="M143" s="1"/>
      <c r="N143">
        <v>75</v>
      </c>
      <c r="O143" s="1">
        <f t="shared" si="29"/>
        <v>-29</v>
      </c>
      <c r="P143" t="s">
        <v>19</v>
      </c>
      <c r="Q143" s="1"/>
      <c r="R143">
        <v>72</v>
      </c>
      <c r="S143" s="1">
        <f aca="true" t="shared" si="31" ref="S143:S192">-(R143-22)</f>
        <v>-50</v>
      </c>
      <c r="T143" t="s">
        <v>19</v>
      </c>
      <c r="U143" s="1"/>
      <c r="V143">
        <v>28</v>
      </c>
      <c r="AC143" s="14">
        <v>0.4583333333333333</v>
      </c>
    </row>
    <row r="144" spans="1:22" ht="15">
      <c r="A144" s="11">
        <v>37131</v>
      </c>
      <c r="B144" t="s">
        <v>19</v>
      </c>
      <c r="C144" s="1"/>
      <c r="D144" t="s">
        <v>19</v>
      </c>
      <c r="E144" s="1"/>
      <c r="F144" s="1">
        <v>109</v>
      </c>
      <c r="G144" s="1">
        <f t="shared" si="23"/>
        <v>-77</v>
      </c>
      <c r="H144" t="s">
        <v>19</v>
      </c>
      <c r="I144" s="1"/>
      <c r="J144" t="s">
        <v>19</v>
      </c>
      <c r="K144" s="1"/>
      <c r="L144" t="s">
        <v>19</v>
      </c>
      <c r="M144" s="1"/>
      <c r="N144">
        <v>77.5</v>
      </c>
      <c r="O144" s="1">
        <f t="shared" si="29"/>
        <v>-31.5</v>
      </c>
      <c r="P144" t="s">
        <v>19</v>
      </c>
      <c r="Q144" s="1"/>
      <c r="R144">
        <v>79.25</v>
      </c>
      <c r="S144" s="1">
        <f t="shared" si="31"/>
        <v>-57.25</v>
      </c>
      <c r="T144" t="s">
        <v>19</v>
      </c>
      <c r="U144" s="1"/>
      <c r="V144">
        <v>27</v>
      </c>
    </row>
    <row r="145" spans="1:29" ht="15">
      <c r="A145" s="11">
        <v>37152</v>
      </c>
      <c r="B145" t="s">
        <v>19</v>
      </c>
      <c r="C145" s="1"/>
      <c r="D145" t="s">
        <v>19</v>
      </c>
      <c r="E145" s="1"/>
      <c r="F145" s="1">
        <v>109</v>
      </c>
      <c r="G145" s="1">
        <f t="shared" si="23"/>
        <v>-77</v>
      </c>
      <c r="H145" t="s">
        <v>19</v>
      </c>
      <c r="I145" s="1"/>
      <c r="J145" t="s">
        <v>19</v>
      </c>
      <c r="K145" s="1"/>
      <c r="L145" t="s">
        <v>19</v>
      </c>
      <c r="M145" s="1"/>
      <c r="N145">
        <v>77.25</v>
      </c>
      <c r="O145" s="1">
        <f t="shared" si="29"/>
        <v>-31.25</v>
      </c>
      <c r="P145" t="s">
        <v>19</v>
      </c>
      <c r="Q145" s="1"/>
      <c r="R145">
        <v>82</v>
      </c>
      <c r="S145" s="1">
        <f t="shared" si="31"/>
        <v>-60</v>
      </c>
      <c r="T145" t="s">
        <v>19</v>
      </c>
      <c r="U145" s="1"/>
      <c r="V145">
        <v>22</v>
      </c>
      <c r="AC145" s="14">
        <v>0.5625</v>
      </c>
    </row>
    <row r="146" spans="1:29" ht="15">
      <c r="A146" s="11">
        <v>37182</v>
      </c>
      <c r="B146" t="s">
        <v>19</v>
      </c>
      <c r="C146" s="1"/>
      <c r="D146" t="s">
        <v>19</v>
      </c>
      <c r="E146" s="1"/>
      <c r="F146" s="1" t="s">
        <v>19</v>
      </c>
      <c r="G146" s="1"/>
      <c r="H146" t="s">
        <v>19</v>
      </c>
      <c r="I146" s="1"/>
      <c r="J146" t="s">
        <v>19</v>
      </c>
      <c r="K146" s="1"/>
      <c r="L146" t="s">
        <v>19</v>
      </c>
      <c r="M146" s="1"/>
      <c r="N146" t="s">
        <v>19</v>
      </c>
      <c r="O146" s="1"/>
      <c r="P146" t="s">
        <v>19</v>
      </c>
      <c r="Q146" s="1"/>
      <c r="R146" t="s">
        <v>19</v>
      </c>
      <c r="S146" s="1"/>
      <c r="T146" t="s">
        <v>19</v>
      </c>
      <c r="U146" s="1"/>
      <c r="V146">
        <v>44</v>
      </c>
      <c r="W146" s="6">
        <v>47.5</v>
      </c>
      <c r="X146">
        <v>50.5</v>
      </c>
      <c r="Y146">
        <v>47.5</v>
      </c>
      <c r="Z146">
        <v>47.5</v>
      </c>
      <c r="AC146" t="s">
        <v>97</v>
      </c>
    </row>
    <row r="147" spans="1:30" ht="15">
      <c r="A147" s="11">
        <v>37391</v>
      </c>
      <c r="B147">
        <v>84</v>
      </c>
      <c r="C147" s="1">
        <f t="shared" si="27"/>
        <v>-56.5</v>
      </c>
      <c r="D147">
        <v>80.75</v>
      </c>
      <c r="E147" s="1">
        <f>-(D147-15.5)</f>
        <v>-65.25</v>
      </c>
      <c r="F147" s="1">
        <v>70.5</v>
      </c>
      <c r="G147" s="1">
        <f aca="true" t="shared" si="32" ref="G147:G157">-(F147-32)</f>
        <v>-38.5</v>
      </c>
      <c r="H147">
        <v>115.5</v>
      </c>
      <c r="I147" s="1">
        <f>-(H147-26.5)</f>
        <v>-89</v>
      </c>
      <c r="J147">
        <v>109.25</v>
      </c>
      <c r="K147" s="1">
        <f>-(J147-39.5)</f>
        <v>-69.75</v>
      </c>
      <c r="L147" t="s">
        <v>19</v>
      </c>
      <c r="M147" s="1"/>
      <c r="N147">
        <v>66</v>
      </c>
      <c r="O147" s="1">
        <f>-(N147-46)</f>
        <v>-20</v>
      </c>
      <c r="P147">
        <v>61.25</v>
      </c>
      <c r="Q147" s="1">
        <f aca="true" t="shared" si="33" ref="Q147:Q184">-(P147-19.5)</f>
        <v>-41.75</v>
      </c>
      <c r="R147">
        <v>59.25</v>
      </c>
      <c r="S147" s="1">
        <f t="shared" si="31"/>
        <v>-37.25</v>
      </c>
      <c r="T147" t="s">
        <v>19</v>
      </c>
      <c r="U147" s="1"/>
      <c r="V147">
        <v>91</v>
      </c>
      <c r="W147" s="6">
        <v>44</v>
      </c>
      <c r="X147">
        <v>43</v>
      </c>
      <c r="Y147">
        <v>42.5</v>
      </c>
      <c r="Z147">
        <v>44.5</v>
      </c>
      <c r="AA147">
        <v>0.67</v>
      </c>
      <c r="AB147">
        <v>0.57</v>
      </c>
      <c r="AC147" t="s">
        <v>100</v>
      </c>
      <c r="AD147" t="s">
        <v>101</v>
      </c>
    </row>
    <row r="148" spans="1:30" ht="15">
      <c r="A148" s="11">
        <v>37434</v>
      </c>
      <c r="B148">
        <v>83</v>
      </c>
      <c r="C148" s="1">
        <f t="shared" si="27"/>
        <v>-55.5</v>
      </c>
      <c r="D148">
        <v>78</v>
      </c>
      <c r="E148" s="1">
        <f>-(D148-15.5)</f>
        <v>-62.5</v>
      </c>
      <c r="F148" s="1">
        <v>68.5</v>
      </c>
      <c r="G148" s="1">
        <f t="shared" si="32"/>
        <v>-36.5</v>
      </c>
      <c r="H148">
        <v>106.5</v>
      </c>
      <c r="I148" s="1">
        <f>-(H148-26.5)</f>
        <v>-80</v>
      </c>
      <c r="J148">
        <v>98.25</v>
      </c>
      <c r="K148" s="1">
        <f>-(J148-39.5)</f>
        <v>-58.75</v>
      </c>
      <c r="L148">
        <v>68.25</v>
      </c>
      <c r="M148" s="1">
        <f>-(L148-20.5)</f>
        <v>-47.75</v>
      </c>
      <c r="N148">
        <v>64</v>
      </c>
      <c r="O148" s="1">
        <f aca="true" t="shared" si="34" ref="O148:O192">-(N148-46)</f>
        <v>-18</v>
      </c>
      <c r="P148">
        <v>52</v>
      </c>
      <c r="Q148" s="1">
        <f t="shared" si="33"/>
        <v>-32.5</v>
      </c>
      <c r="R148">
        <v>47.5</v>
      </c>
      <c r="S148" s="1">
        <f t="shared" si="31"/>
        <v>-25.5</v>
      </c>
      <c r="T148">
        <v>82.5</v>
      </c>
      <c r="U148" s="1">
        <f>-(T148-22)</f>
        <v>-60.5</v>
      </c>
      <c r="V148">
        <v>121</v>
      </c>
      <c r="W148" s="6">
        <v>41.5</v>
      </c>
      <c r="X148">
        <v>42.5</v>
      </c>
      <c r="Y148">
        <v>42</v>
      </c>
      <c r="Z148">
        <v>44.5</v>
      </c>
      <c r="AA148">
        <v>0.7</v>
      </c>
      <c r="AB148">
        <v>0.8</v>
      </c>
      <c r="AC148" t="s">
        <v>102</v>
      </c>
      <c r="AD148" t="s">
        <v>103</v>
      </c>
    </row>
    <row r="149" spans="1:26" ht="15">
      <c r="A149" s="11">
        <v>37441</v>
      </c>
      <c r="B149">
        <v>85.25</v>
      </c>
      <c r="C149" s="1">
        <f t="shared" si="27"/>
        <v>-57.75</v>
      </c>
      <c r="D149">
        <v>80.75</v>
      </c>
      <c r="E149" s="1">
        <f>-(D149-15.5)</f>
        <v>-65.25</v>
      </c>
      <c r="F149" s="1">
        <v>70.75</v>
      </c>
      <c r="G149" s="1">
        <f t="shared" si="32"/>
        <v>-38.75</v>
      </c>
      <c r="H149">
        <v>109.25</v>
      </c>
      <c r="I149" s="1">
        <f>-(H149-26.5)</f>
        <v>-82.75</v>
      </c>
      <c r="J149">
        <v>101</v>
      </c>
      <c r="K149" s="1">
        <f>-(J149-39.5)</f>
        <v>-61.5</v>
      </c>
      <c r="L149">
        <v>71</v>
      </c>
      <c r="M149" s="1">
        <f>-(L149-20.5)</f>
        <v>-50.5</v>
      </c>
      <c r="N149">
        <v>64.75</v>
      </c>
      <c r="O149" s="1">
        <f t="shared" si="34"/>
        <v>-18.75</v>
      </c>
      <c r="P149">
        <v>53.25</v>
      </c>
      <c r="Q149" s="1">
        <f t="shared" si="33"/>
        <v>-33.75</v>
      </c>
      <c r="R149">
        <v>49</v>
      </c>
      <c r="S149" s="1">
        <f t="shared" si="31"/>
        <v>-27</v>
      </c>
      <c r="T149">
        <v>83.75</v>
      </c>
      <c r="U149" s="1">
        <f>-(T149-22)</f>
        <v>-61.75</v>
      </c>
      <c r="V149">
        <v>101</v>
      </c>
      <c r="W149" s="6">
        <v>43.5</v>
      </c>
      <c r="X149">
        <v>43.5</v>
      </c>
      <c r="Y149">
        <v>42.5</v>
      </c>
      <c r="Z149">
        <v>46</v>
      </c>
    </row>
    <row r="150" spans="1:30" ht="15">
      <c r="A150" s="11">
        <v>37455</v>
      </c>
      <c r="B150">
        <v>90.25</v>
      </c>
      <c r="C150" s="1">
        <f t="shared" si="27"/>
        <v>-62.75</v>
      </c>
      <c r="D150">
        <v>87.75</v>
      </c>
      <c r="E150" s="1">
        <f>-(D150-15.5)</f>
        <v>-72.25</v>
      </c>
      <c r="F150" s="1">
        <v>75.75</v>
      </c>
      <c r="G150" s="1">
        <f t="shared" si="32"/>
        <v>-43.75</v>
      </c>
      <c r="H150" t="s">
        <v>19</v>
      </c>
      <c r="I150" s="1"/>
      <c r="J150">
        <v>111</v>
      </c>
      <c r="K150" s="1">
        <f>-(J150-39.5)</f>
        <v>-71.5</v>
      </c>
      <c r="L150" t="s">
        <v>19</v>
      </c>
      <c r="M150" s="1"/>
      <c r="N150">
        <v>66.25</v>
      </c>
      <c r="O150" s="1">
        <f t="shared" si="34"/>
        <v>-20.25</v>
      </c>
      <c r="P150">
        <v>57.5</v>
      </c>
      <c r="Q150" s="1">
        <f t="shared" si="33"/>
        <v>-38</v>
      </c>
      <c r="R150">
        <v>53.5</v>
      </c>
      <c r="S150" s="1">
        <f t="shared" si="31"/>
        <v>-31.5</v>
      </c>
      <c r="T150">
        <v>87.5</v>
      </c>
      <c r="U150" s="1">
        <f>-(T150-22)</f>
        <v>-65.5</v>
      </c>
      <c r="V150">
        <v>61</v>
      </c>
      <c r="W150" s="6">
        <v>45.5</v>
      </c>
      <c r="X150">
        <v>47</v>
      </c>
      <c r="Y150">
        <v>45</v>
      </c>
      <c r="Z150">
        <v>47.5</v>
      </c>
      <c r="AC150" t="s">
        <v>49</v>
      </c>
      <c r="AD150" t="s">
        <v>104</v>
      </c>
    </row>
    <row r="151" spans="1:29" ht="15">
      <c r="A151" s="11">
        <v>37469</v>
      </c>
      <c r="B151">
        <v>96.75</v>
      </c>
      <c r="C151" s="1">
        <f>-(B151-27.5)</f>
        <v>-69.25</v>
      </c>
      <c r="D151">
        <v>95</v>
      </c>
      <c r="E151" s="1">
        <f>-(D151-15.5)</f>
        <v>-79.5</v>
      </c>
      <c r="F151" s="1">
        <v>81.25</v>
      </c>
      <c r="G151" s="1">
        <f t="shared" si="32"/>
        <v>-49.25</v>
      </c>
      <c r="H151" t="s">
        <v>19</v>
      </c>
      <c r="I151" s="1"/>
      <c r="J151" t="s">
        <v>19</v>
      </c>
      <c r="K151" s="1"/>
      <c r="L151" t="s">
        <v>19</v>
      </c>
      <c r="M151" s="1"/>
      <c r="N151">
        <v>68.5</v>
      </c>
      <c r="O151" s="1">
        <f t="shared" si="34"/>
        <v>-22.5</v>
      </c>
      <c r="P151">
        <v>61.75</v>
      </c>
      <c r="Q151" s="1">
        <f t="shared" si="33"/>
        <v>-42.25</v>
      </c>
      <c r="R151">
        <v>58</v>
      </c>
      <c r="S151" s="1">
        <f t="shared" si="31"/>
        <v>-36</v>
      </c>
      <c r="T151" t="s">
        <v>19</v>
      </c>
      <c r="U151" s="1"/>
      <c r="V151">
        <v>40</v>
      </c>
      <c r="W151" s="6">
        <v>47</v>
      </c>
      <c r="X151">
        <v>51.5</v>
      </c>
      <c r="Y151">
        <v>46.5</v>
      </c>
      <c r="Z151">
        <v>49</v>
      </c>
      <c r="AC151" t="s">
        <v>47</v>
      </c>
    </row>
    <row r="152" spans="1:29" ht="15">
      <c r="A152" s="11">
        <v>37483</v>
      </c>
      <c r="B152" t="s">
        <v>19</v>
      </c>
      <c r="C152" s="1"/>
      <c r="E152" s="1"/>
      <c r="F152" s="1">
        <v>85.75</v>
      </c>
      <c r="G152" s="1">
        <f t="shared" si="32"/>
        <v>-53.75</v>
      </c>
      <c r="H152" t="s">
        <v>19</v>
      </c>
      <c r="I152" s="1"/>
      <c r="J152" t="s">
        <v>19</v>
      </c>
      <c r="K152" s="1"/>
      <c r="L152" t="s">
        <v>19</v>
      </c>
      <c r="M152" s="1"/>
      <c r="N152">
        <v>70</v>
      </c>
      <c r="O152" s="1">
        <f t="shared" si="34"/>
        <v>-24</v>
      </c>
      <c r="P152">
        <v>64.5</v>
      </c>
      <c r="Q152" s="1">
        <f t="shared" si="33"/>
        <v>-45</v>
      </c>
      <c r="R152">
        <v>60.5</v>
      </c>
      <c r="S152" s="1">
        <f t="shared" si="31"/>
        <v>-38.5</v>
      </c>
      <c r="T152" t="s">
        <v>19</v>
      </c>
      <c r="U152" s="1"/>
      <c r="V152">
        <v>29</v>
      </c>
      <c r="W152" s="6">
        <v>48</v>
      </c>
      <c r="X152">
        <v>51.5</v>
      </c>
      <c r="Y152">
        <v>48</v>
      </c>
      <c r="Z152">
        <v>48.5</v>
      </c>
      <c r="AC152" t="s">
        <v>89</v>
      </c>
    </row>
    <row r="153" spans="1:29" ht="15">
      <c r="A153" s="11">
        <v>37498</v>
      </c>
      <c r="B153" t="s">
        <v>19</v>
      </c>
      <c r="C153" s="1"/>
      <c r="D153">
        <v>109</v>
      </c>
      <c r="E153" s="1">
        <f>-(D153-15.5)</f>
        <v>-93.5</v>
      </c>
      <c r="F153" s="1">
        <v>95.75</v>
      </c>
      <c r="G153" s="1">
        <f t="shared" si="32"/>
        <v>-63.75</v>
      </c>
      <c r="H153" t="s">
        <v>19</v>
      </c>
      <c r="I153" s="1"/>
      <c r="J153" t="s">
        <v>19</v>
      </c>
      <c r="K153" s="1"/>
      <c r="L153" t="s">
        <v>19</v>
      </c>
      <c r="M153" s="1"/>
      <c r="N153">
        <v>73</v>
      </c>
      <c r="O153" s="1">
        <f t="shared" si="34"/>
        <v>-27</v>
      </c>
      <c r="P153" t="s">
        <v>19</v>
      </c>
      <c r="Q153" s="1"/>
      <c r="R153">
        <v>66</v>
      </c>
      <c r="S153" s="1">
        <f t="shared" si="31"/>
        <v>-44</v>
      </c>
      <c r="T153" t="s">
        <v>19</v>
      </c>
      <c r="U153" s="1"/>
      <c r="V153">
        <v>21</v>
      </c>
      <c r="W153" s="6">
        <v>51.5</v>
      </c>
      <c r="X153" t="s">
        <v>19</v>
      </c>
      <c r="Y153">
        <v>49</v>
      </c>
      <c r="Z153" t="s">
        <v>19</v>
      </c>
      <c r="AC153" t="s">
        <v>52</v>
      </c>
    </row>
    <row r="154" spans="1:29" ht="15">
      <c r="A154" s="11">
        <v>37510</v>
      </c>
      <c r="B154" t="s">
        <v>19</v>
      </c>
      <c r="C154" s="1"/>
      <c r="D154" t="s">
        <v>19</v>
      </c>
      <c r="E154" s="1"/>
      <c r="F154" s="1">
        <v>104</v>
      </c>
      <c r="G154" s="1">
        <f t="shared" si="32"/>
        <v>-72</v>
      </c>
      <c r="H154" t="s">
        <v>19</v>
      </c>
      <c r="I154" s="1"/>
      <c r="J154" t="s">
        <v>19</v>
      </c>
      <c r="K154" s="1"/>
      <c r="L154" t="s">
        <v>19</v>
      </c>
      <c r="M154" s="1"/>
      <c r="N154">
        <v>75</v>
      </c>
      <c r="O154" s="1">
        <f t="shared" si="34"/>
        <v>-29</v>
      </c>
      <c r="P154" t="s">
        <v>19</v>
      </c>
      <c r="Q154" s="1"/>
      <c r="R154">
        <v>71.25</v>
      </c>
      <c r="S154" s="1">
        <f t="shared" si="31"/>
        <v>-49.25</v>
      </c>
      <c r="T154" t="s">
        <v>19</v>
      </c>
      <c r="U154" s="1"/>
      <c r="V154">
        <v>13</v>
      </c>
      <c r="W154" s="6">
        <v>53</v>
      </c>
      <c r="X154" t="s">
        <v>19</v>
      </c>
      <c r="Y154">
        <v>51</v>
      </c>
      <c r="Z154" t="s">
        <v>19</v>
      </c>
      <c r="AC154" t="s">
        <v>105</v>
      </c>
    </row>
    <row r="155" spans="1:29" ht="15">
      <c r="A155" s="11">
        <v>37530</v>
      </c>
      <c r="B155" t="s">
        <v>19</v>
      </c>
      <c r="C155" s="1"/>
      <c r="D155" t="s">
        <v>19</v>
      </c>
      <c r="E155" s="1"/>
      <c r="F155" s="1">
        <v>113.25</v>
      </c>
      <c r="G155" s="1">
        <f t="shared" si="32"/>
        <v>-81.25</v>
      </c>
      <c r="H155" t="s">
        <v>19</v>
      </c>
      <c r="I155" s="1"/>
      <c r="J155" t="s">
        <v>19</v>
      </c>
      <c r="K155" s="1"/>
      <c r="L155" t="s">
        <v>19</v>
      </c>
      <c r="M155" s="1"/>
      <c r="N155">
        <v>76</v>
      </c>
      <c r="O155" s="1">
        <f t="shared" si="34"/>
        <v>-30</v>
      </c>
      <c r="P155" t="s">
        <v>19</v>
      </c>
      <c r="Q155" s="1"/>
      <c r="R155">
        <v>76.5</v>
      </c>
      <c r="S155" s="1">
        <f t="shared" si="31"/>
        <v>-54.5</v>
      </c>
      <c r="T155" t="s">
        <v>19</v>
      </c>
      <c r="U155" s="1"/>
      <c r="V155">
        <v>18</v>
      </c>
      <c r="W155" s="6">
        <v>51</v>
      </c>
      <c r="X155" t="s">
        <v>19</v>
      </c>
      <c r="Y155">
        <v>50</v>
      </c>
      <c r="Z155" t="s">
        <v>19</v>
      </c>
      <c r="AC155" t="s">
        <v>106</v>
      </c>
    </row>
    <row r="156" spans="1:29" ht="15">
      <c r="A156" s="11">
        <v>37547</v>
      </c>
      <c r="B156" t="s">
        <v>19</v>
      </c>
      <c r="C156" s="1"/>
      <c r="D156" t="s">
        <v>19</v>
      </c>
      <c r="E156" s="1"/>
      <c r="F156" s="1">
        <v>117.25</v>
      </c>
      <c r="G156" s="1">
        <f t="shared" si="32"/>
        <v>-85.25</v>
      </c>
      <c r="H156" t="s">
        <v>19</v>
      </c>
      <c r="I156" s="1"/>
      <c r="J156" t="s">
        <v>19</v>
      </c>
      <c r="K156" s="1"/>
      <c r="L156" t="s">
        <v>19</v>
      </c>
      <c r="M156" s="1"/>
      <c r="N156">
        <v>77</v>
      </c>
      <c r="O156" s="1">
        <f t="shared" si="34"/>
        <v>-31</v>
      </c>
      <c r="P156" t="s">
        <v>19</v>
      </c>
      <c r="Q156" s="1"/>
      <c r="R156">
        <v>80.25</v>
      </c>
      <c r="S156" s="1">
        <f t="shared" si="31"/>
        <v>-58.25</v>
      </c>
      <c r="T156" t="s">
        <v>19</v>
      </c>
      <c r="U156" s="1"/>
      <c r="V156">
        <v>23</v>
      </c>
      <c r="W156" s="6">
        <v>49.5</v>
      </c>
      <c r="Y156">
        <v>49</v>
      </c>
      <c r="AC156" s="14">
        <v>0.6284722222222222</v>
      </c>
    </row>
    <row r="157" spans="1:30" ht="15">
      <c r="A157" s="11">
        <v>37569</v>
      </c>
      <c r="B157" t="s">
        <v>19</v>
      </c>
      <c r="C157" s="1"/>
      <c r="D157" t="s">
        <v>19</v>
      </c>
      <c r="E157" s="1"/>
      <c r="F157" s="1">
        <v>106.25</v>
      </c>
      <c r="G157" s="1">
        <f t="shared" si="32"/>
        <v>-74.25</v>
      </c>
      <c r="H157" t="s">
        <v>19</v>
      </c>
      <c r="I157" s="1"/>
      <c r="J157" t="s">
        <v>19</v>
      </c>
      <c r="K157" s="1"/>
      <c r="L157" t="s">
        <v>19</v>
      </c>
      <c r="M157" s="1"/>
      <c r="N157">
        <v>76</v>
      </c>
      <c r="O157" s="1">
        <f t="shared" si="34"/>
        <v>-30</v>
      </c>
      <c r="P157" t="s">
        <v>19</v>
      </c>
      <c r="Q157" s="1"/>
      <c r="R157">
        <v>82.5</v>
      </c>
      <c r="S157" s="1">
        <f t="shared" si="31"/>
        <v>-60.5</v>
      </c>
      <c r="T157" t="s">
        <v>19</v>
      </c>
      <c r="U157" s="1"/>
      <c r="V157">
        <v>45</v>
      </c>
      <c r="W157" s="6">
        <v>46.5</v>
      </c>
      <c r="X157">
        <v>48</v>
      </c>
      <c r="Y157">
        <v>46.5</v>
      </c>
      <c r="Z157">
        <v>49</v>
      </c>
      <c r="AA157">
        <v>0.64</v>
      </c>
      <c r="AB157">
        <v>0.26</v>
      </c>
      <c r="AC157" t="s">
        <v>107</v>
      </c>
      <c r="AD157" t="s">
        <v>108</v>
      </c>
    </row>
    <row r="158" spans="1:29" ht="15">
      <c r="A158" s="11">
        <v>37572</v>
      </c>
      <c r="B158" t="s">
        <v>19</v>
      </c>
      <c r="C158" s="1"/>
      <c r="D158" t="s">
        <v>19</v>
      </c>
      <c r="E158" s="1"/>
      <c r="G158" s="1"/>
      <c r="H158" t="s">
        <v>19</v>
      </c>
      <c r="I158" s="1"/>
      <c r="J158" t="s">
        <v>19</v>
      </c>
      <c r="K158" s="1"/>
      <c r="L158" t="s">
        <v>19</v>
      </c>
      <c r="M158" s="1"/>
      <c r="N158" t="s">
        <v>19</v>
      </c>
      <c r="O158" s="1"/>
      <c r="P158" t="s">
        <v>19</v>
      </c>
      <c r="Q158" s="1"/>
      <c r="R158" t="s">
        <v>19</v>
      </c>
      <c r="S158" s="1"/>
      <c r="T158" t="s">
        <v>19</v>
      </c>
      <c r="U158" s="1"/>
      <c r="V158">
        <v>27</v>
      </c>
      <c r="W158">
        <v>48.75</v>
      </c>
      <c r="Y158">
        <v>48.5</v>
      </c>
      <c r="Z158" t="s">
        <v>19</v>
      </c>
      <c r="AC158" s="14">
        <v>0.6458333333333334</v>
      </c>
    </row>
    <row r="159" spans="1:30" ht="15">
      <c r="A159" s="11">
        <v>37593</v>
      </c>
      <c r="B159" t="s">
        <v>19</v>
      </c>
      <c r="C159" s="1"/>
      <c r="D159" t="s">
        <v>19</v>
      </c>
      <c r="E159" s="1"/>
      <c r="F159" t="s">
        <v>19</v>
      </c>
      <c r="G159" s="1"/>
      <c r="H159" t="s">
        <v>19</v>
      </c>
      <c r="I159" s="1"/>
      <c r="J159" t="s">
        <v>19</v>
      </c>
      <c r="K159" s="1"/>
      <c r="L159" t="s">
        <v>19</v>
      </c>
      <c r="M159" s="1"/>
      <c r="N159" t="s">
        <v>19</v>
      </c>
      <c r="O159" s="1"/>
      <c r="P159" t="s">
        <v>19</v>
      </c>
      <c r="Q159" s="1"/>
      <c r="R159" t="s">
        <v>19</v>
      </c>
      <c r="S159" s="1"/>
      <c r="T159" t="s">
        <v>19</v>
      </c>
      <c r="U159" s="1"/>
      <c r="V159">
        <v>18</v>
      </c>
      <c r="W159">
        <v>47.25</v>
      </c>
      <c r="X159">
        <v>49.75</v>
      </c>
      <c r="Y159">
        <v>50</v>
      </c>
      <c r="Z159" t="s">
        <v>19</v>
      </c>
      <c r="AC159" s="14">
        <v>0.642361111111111</v>
      </c>
      <c r="AD159" t="s">
        <v>113</v>
      </c>
    </row>
    <row r="160" spans="1:29" ht="15">
      <c r="A160" s="11">
        <v>37734</v>
      </c>
      <c r="B160" t="s">
        <v>19</v>
      </c>
      <c r="C160" s="1"/>
      <c r="D160" t="s">
        <v>19</v>
      </c>
      <c r="E160" s="1"/>
      <c r="F160" t="s">
        <v>19</v>
      </c>
      <c r="G160" s="1"/>
      <c r="H160" t="s">
        <v>19</v>
      </c>
      <c r="I160" s="1"/>
      <c r="J160" t="s">
        <v>19</v>
      </c>
      <c r="K160" s="1"/>
      <c r="L160" t="s">
        <v>19</v>
      </c>
      <c r="M160" s="1"/>
      <c r="N160">
        <v>79.5</v>
      </c>
      <c r="O160" s="1">
        <f t="shared" si="34"/>
        <v>-33.5</v>
      </c>
      <c r="P160" t="s">
        <v>19</v>
      </c>
      <c r="Q160" s="1"/>
      <c r="R160" t="s">
        <v>19</v>
      </c>
      <c r="S160" s="1"/>
      <c r="T160" t="s">
        <v>19</v>
      </c>
      <c r="U160" s="1"/>
      <c r="V160">
        <v>26</v>
      </c>
      <c r="W160" s="6">
        <v>50.5</v>
      </c>
      <c r="X160" t="s">
        <v>19</v>
      </c>
      <c r="Y160">
        <v>49</v>
      </c>
      <c r="Z160" t="s">
        <v>19</v>
      </c>
      <c r="AC160" s="14" t="s">
        <v>115</v>
      </c>
    </row>
    <row r="161" spans="1:29" ht="15">
      <c r="A161" s="11">
        <v>37758</v>
      </c>
      <c r="B161">
        <v>95.5</v>
      </c>
      <c r="C161" s="1">
        <f aca="true" t="shared" si="35" ref="C161:C184">-(B161-27.5)</f>
        <v>-68</v>
      </c>
      <c r="D161">
        <v>102.5</v>
      </c>
      <c r="E161" s="1">
        <f aca="true" t="shared" si="36" ref="E161:E191">-(D161-15.5)</f>
        <v>-87</v>
      </c>
      <c r="F161" s="1">
        <v>92.5</v>
      </c>
      <c r="G161" s="1">
        <f aca="true" t="shared" si="37" ref="G161:G191">-(F161-32)</f>
        <v>-60.5</v>
      </c>
      <c r="H161" t="s">
        <v>19</v>
      </c>
      <c r="I161" s="1"/>
      <c r="J161" t="s">
        <v>19</v>
      </c>
      <c r="K161" s="1"/>
      <c r="L161" t="s">
        <v>19</v>
      </c>
      <c r="M161" s="1"/>
      <c r="N161">
        <v>75.5</v>
      </c>
      <c r="O161" s="1">
        <f t="shared" si="34"/>
        <v>-29.5</v>
      </c>
      <c r="P161" t="s">
        <v>114</v>
      </c>
      <c r="Q161" s="1"/>
      <c r="R161" t="s">
        <v>114</v>
      </c>
      <c r="S161" s="1"/>
      <c r="T161" t="s">
        <v>19</v>
      </c>
      <c r="U161" s="1"/>
      <c r="V161">
        <v>59</v>
      </c>
      <c r="W161" s="6">
        <v>45</v>
      </c>
      <c r="X161">
        <v>47</v>
      </c>
      <c r="Y161">
        <v>46</v>
      </c>
      <c r="Z161">
        <v>48</v>
      </c>
      <c r="AA161">
        <v>0.6</v>
      </c>
      <c r="AB161">
        <v>0.37</v>
      </c>
      <c r="AC161" t="s">
        <v>116</v>
      </c>
    </row>
    <row r="162" spans="1:30" ht="15">
      <c r="A162" s="11">
        <v>37768</v>
      </c>
      <c r="B162">
        <v>69</v>
      </c>
      <c r="C162" s="1">
        <f t="shared" si="35"/>
        <v>-41.5</v>
      </c>
      <c r="D162">
        <v>64.25</v>
      </c>
      <c r="E162" s="1">
        <f t="shared" si="36"/>
        <v>-48.75</v>
      </c>
      <c r="F162" s="1">
        <v>59.75</v>
      </c>
      <c r="G162" s="1">
        <f t="shared" si="37"/>
        <v>-27.75</v>
      </c>
      <c r="H162">
        <v>92</v>
      </c>
      <c r="I162" s="1">
        <f aca="true" t="shared" si="38" ref="I162:I180">-(H162-26.5)</f>
        <v>-65.5</v>
      </c>
      <c r="J162">
        <v>82.25</v>
      </c>
      <c r="K162" s="1">
        <f aca="true" t="shared" si="39" ref="K162:K180">-(J162-39.5)</f>
        <v>-42.75</v>
      </c>
      <c r="L162">
        <v>47.75</v>
      </c>
      <c r="M162" s="1">
        <f aca="true" t="shared" si="40" ref="M162:M168">-(L162-20.5)</f>
        <v>-27.25</v>
      </c>
      <c r="N162">
        <v>61.25</v>
      </c>
      <c r="O162" s="1">
        <f t="shared" si="34"/>
        <v>-15.25</v>
      </c>
      <c r="P162">
        <v>50</v>
      </c>
      <c r="Q162" s="1">
        <f t="shared" si="33"/>
        <v>-30.5</v>
      </c>
      <c r="R162" s="1">
        <v>47.25</v>
      </c>
      <c r="S162" s="1">
        <f t="shared" si="31"/>
        <v>-25.25</v>
      </c>
      <c r="T162">
        <v>89</v>
      </c>
      <c r="U162" s="1">
        <f aca="true" t="shared" si="41" ref="U162:U180">-(T162-22)</f>
        <v>-67</v>
      </c>
      <c r="V162">
        <v>233</v>
      </c>
      <c r="W162" s="6">
        <v>37</v>
      </c>
      <c r="X162" s="6">
        <v>38.5</v>
      </c>
      <c r="Y162" s="6">
        <v>39</v>
      </c>
      <c r="Z162" s="6">
        <v>40</v>
      </c>
      <c r="AA162">
        <v>0.7</v>
      </c>
      <c r="AB162">
        <v>1.22</v>
      </c>
      <c r="AC162" s="14" t="s">
        <v>117</v>
      </c>
      <c r="AD162" t="s">
        <v>127</v>
      </c>
    </row>
    <row r="163" spans="1:29" ht="15">
      <c r="A163" s="11">
        <v>37771</v>
      </c>
      <c r="B163">
        <v>61.75</v>
      </c>
      <c r="C163" s="1">
        <f t="shared" si="35"/>
        <v>-34.25</v>
      </c>
      <c r="D163">
        <v>54.75</v>
      </c>
      <c r="E163" s="1">
        <f t="shared" si="36"/>
        <v>-39.25</v>
      </c>
      <c r="F163" s="1">
        <v>50.5</v>
      </c>
      <c r="G163" s="1">
        <f t="shared" si="37"/>
        <v>-18.5</v>
      </c>
      <c r="H163">
        <v>79.25</v>
      </c>
      <c r="I163" s="1">
        <f t="shared" si="38"/>
        <v>-52.75</v>
      </c>
      <c r="J163">
        <v>72.25</v>
      </c>
      <c r="K163" s="1">
        <f t="shared" si="39"/>
        <v>-32.75</v>
      </c>
      <c r="L163">
        <v>39.5</v>
      </c>
      <c r="M163" s="1">
        <f t="shared" si="40"/>
        <v>-19</v>
      </c>
      <c r="N163">
        <v>56.25</v>
      </c>
      <c r="O163" s="1">
        <f t="shared" si="34"/>
        <v>-10.25</v>
      </c>
      <c r="P163">
        <v>31.5</v>
      </c>
      <c r="Q163" s="1">
        <f t="shared" si="33"/>
        <v>-12</v>
      </c>
      <c r="R163">
        <v>34.5</v>
      </c>
      <c r="S163" s="1">
        <f t="shared" si="31"/>
        <v>-12.5</v>
      </c>
      <c r="T163">
        <v>75.25</v>
      </c>
      <c r="U163" s="1">
        <f t="shared" si="41"/>
        <v>-53.25</v>
      </c>
      <c r="V163">
        <v>362</v>
      </c>
      <c r="W163" s="6">
        <v>32</v>
      </c>
      <c r="X163" s="6">
        <v>35</v>
      </c>
      <c r="Y163" s="6">
        <v>33.5</v>
      </c>
      <c r="Z163" s="6">
        <v>36</v>
      </c>
      <c r="AA163" s="6">
        <v>0.8</v>
      </c>
      <c r="AB163" s="6">
        <v>1.48</v>
      </c>
      <c r="AC163" s="14" t="s">
        <v>118</v>
      </c>
    </row>
    <row r="164" spans="1:29" ht="15">
      <c r="A164" s="11">
        <v>37775</v>
      </c>
      <c r="B164">
        <v>66.75</v>
      </c>
      <c r="C164" s="1">
        <f t="shared" si="35"/>
        <v>-39.25</v>
      </c>
      <c r="D164">
        <v>59.75</v>
      </c>
      <c r="E164" s="1">
        <f t="shared" si="36"/>
        <v>-44.25</v>
      </c>
      <c r="F164" s="1">
        <v>58.25</v>
      </c>
      <c r="G164" s="1">
        <f t="shared" si="37"/>
        <v>-26.25</v>
      </c>
      <c r="H164">
        <v>86.75</v>
      </c>
      <c r="I164" s="1">
        <f t="shared" si="38"/>
        <v>-60.25</v>
      </c>
      <c r="J164">
        <v>77.25</v>
      </c>
      <c r="K164" s="1">
        <f t="shared" si="39"/>
        <v>-37.75</v>
      </c>
      <c r="L164">
        <v>44.25</v>
      </c>
      <c r="M164" s="1">
        <f t="shared" si="40"/>
        <v>-23.75</v>
      </c>
      <c r="N164">
        <v>60.25</v>
      </c>
      <c r="O164" s="1">
        <f t="shared" si="34"/>
        <v>-14.25</v>
      </c>
      <c r="P164">
        <v>45</v>
      </c>
      <c r="Q164" s="1">
        <f t="shared" si="33"/>
        <v>-25.5</v>
      </c>
      <c r="R164">
        <v>42.75</v>
      </c>
      <c r="S164" s="1">
        <f t="shared" si="31"/>
        <v>-20.75</v>
      </c>
      <c r="T164">
        <v>80.25</v>
      </c>
      <c r="U164" s="1">
        <f t="shared" si="41"/>
        <v>-58.25</v>
      </c>
      <c r="V164">
        <v>273</v>
      </c>
      <c r="W164" s="6">
        <v>37</v>
      </c>
      <c r="X164" s="6">
        <v>41.5</v>
      </c>
      <c r="Y164" s="6">
        <v>38.5</v>
      </c>
      <c r="Z164" s="6">
        <v>38</v>
      </c>
      <c r="AA164" s="6">
        <v>0.89</v>
      </c>
      <c r="AB164" s="6">
        <v>0.7</v>
      </c>
      <c r="AC164" s="14" t="s">
        <v>119</v>
      </c>
    </row>
    <row r="165" spans="1:30" ht="15">
      <c r="A165" s="11">
        <v>37778</v>
      </c>
      <c r="B165">
        <v>74</v>
      </c>
      <c r="C165" s="1">
        <f t="shared" si="35"/>
        <v>-46.5</v>
      </c>
      <c r="D165">
        <v>68.5</v>
      </c>
      <c r="E165" s="1">
        <f t="shared" si="36"/>
        <v>-53</v>
      </c>
      <c r="F165" s="1">
        <v>65.5</v>
      </c>
      <c r="G165" s="1">
        <f t="shared" si="37"/>
        <v>-33.5</v>
      </c>
      <c r="H165">
        <v>94.75</v>
      </c>
      <c r="I165" s="1">
        <f t="shared" si="38"/>
        <v>-68.25</v>
      </c>
      <c r="J165">
        <v>84.75</v>
      </c>
      <c r="K165" s="1">
        <f t="shared" si="39"/>
        <v>-45.25</v>
      </c>
      <c r="L165">
        <v>52.75</v>
      </c>
      <c r="M165" s="1">
        <f t="shared" si="40"/>
        <v>-32.25</v>
      </c>
      <c r="N165">
        <v>64</v>
      </c>
      <c r="O165" s="1">
        <f t="shared" si="34"/>
        <v>-18</v>
      </c>
      <c r="P165">
        <v>50.5</v>
      </c>
      <c r="Q165" s="1">
        <f t="shared" si="33"/>
        <v>-31</v>
      </c>
      <c r="R165">
        <v>48.25</v>
      </c>
      <c r="S165" s="1">
        <f t="shared" si="31"/>
        <v>-26.25</v>
      </c>
      <c r="T165">
        <v>85</v>
      </c>
      <c r="U165" s="1">
        <f t="shared" si="41"/>
        <v>-63</v>
      </c>
      <c r="V165">
        <v>135</v>
      </c>
      <c r="W165" s="6">
        <v>41.5</v>
      </c>
      <c r="X165" s="6">
        <v>48.5</v>
      </c>
      <c r="Y165" s="6">
        <v>43</v>
      </c>
      <c r="Z165" s="6">
        <v>49</v>
      </c>
      <c r="AA165" s="6">
        <v>0.4</v>
      </c>
      <c r="AB165" s="6">
        <v>0.6</v>
      </c>
      <c r="AC165" s="14" t="s">
        <v>120</v>
      </c>
      <c r="AD165" t="s">
        <v>128</v>
      </c>
    </row>
    <row r="166" spans="1:29" ht="15">
      <c r="A166" s="11">
        <v>37797</v>
      </c>
      <c r="B166">
        <v>84</v>
      </c>
      <c r="C166" s="1">
        <f t="shared" si="35"/>
        <v>-56.5</v>
      </c>
      <c r="D166">
        <v>79.75</v>
      </c>
      <c r="E166" s="1">
        <f t="shared" si="36"/>
        <v>-64.25</v>
      </c>
      <c r="F166" s="1">
        <v>70.25</v>
      </c>
      <c r="G166" s="1">
        <f t="shared" si="37"/>
        <v>-38.25</v>
      </c>
      <c r="H166">
        <v>108.25</v>
      </c>
      <c r="I166" s="1">
        <f t="shared" si="38"/>
        <v>-81.75</v>
      </c>
      <c r="J166">
        <v>98.75</v>
      </c>
      <c r="K166" s="1">
        <f t="shared" si="39"/>
        <v>-59.25</v>
      </c>
      <c r="L166">
        <v>68.5</v>
      </c>
      <c r="M166" s="1">
        <f t="shared" si="40"/>
        <v>-48</v>
      </c>
      <c r="N166">
        <v>65</v>
      </c>
      <c r="O166" s="1">
        <f t="shared" si="34"/>
        <v>-19</v>
      </c>
      <c r="P166">
        <v>54</v>
      </c>
      <c r="Q166" s="1">
        <f t="shared" si="33"/>
        <v>-34.5</v>
      </c>
      <c r="R166">
        <v>50.25</v>
      </c>
      <c r="S166" s="1">
        <f t="shared" si="31"/>
        <v>-28.25</v>
      </c>
      <c r="T166">
        <v>86.25</v>
      </c>
      <c r="U166" s="1">
        <f t="shared" si="41"/>
        <v>-64.25</v>
      </c>
      <c r="V166">
        <v>72</v>
      </c>
      <c r="W166" s="6">
        <v>42</v>
      </c>
      <c r="X166" s="6">
        <v>49.5</v>
      </c>
      <c r="Y166" s="6">
        <v>43.5</v>
      </c>
      <c r="Z166" t="s">
        <v>19</v>
      </c>
      <c r="AC166" s="14">
        <v>0.47222222222222227</v>
      </c>
    </row>
    <row r="167" spans="1:30" ht="15">
      <c r="A167" s="11">
        <v>37812</v>
      </c>
      <c r="B167">
        <v>85.75</v>
      </c>
      <c r="C167" s="1">
        <f t="shared" si="35"/>
        <v>-58.25</v>
      </c>
      <c r="D167">
        <v>81.5</v>
      </c>
      <c r="E167" s="1">
        <f t="shared" si="36"/>
        <v>-66</v>
      </c>
      <c r="F167" s="1">
        <v>72</v>
      </c>
      <c r="G167" s="1">
        <f t="shared" si="37"/>
        <v>-40</v>
      </c>
      <c r="H167">
        <v>110</v>
      </c>
      <c r="I167" s="1">
        <f t="shared" si="38"/>
        <v>-83.5</v>
      </c>
      <c r="J167">
        <v>100</v>
      </c>
      <c r="K167" s="1">
        <f t="shared" si="39"/>
        <v>-60.5</v>
      </c>
      <c r="L167">
        <v>70.25</v>
      </c>
      <c r="M167" s="1">
        <f t="shared" si="40"/>
        <v>-49.75</v>
      </c>
      <c r="N167">
        <v>65.75</v>
      </c>
      <c r="O167" s="1">
        <f t="shared" si="34"/>
        <v>-19.75</v>
      </c>
      <c r="P167">
        <v>54.75</v>
      </c>
      <c r="Q167" s="1">
        <f t="shared" si="33"/>
        <v>-35.25</v>
      </c>
      <c r="R167">
        <v>50.5</v>
      </c>
      <c r="S167" s="1">
        <f t="shared" si="31"/>
        <v>-28.5</v>
      </c>
      <c r="T167">
        <v>85.5</v>
      </c>
      <c r="U167" s="1">
        <f t="shared" si="41"/>
        <v>-63.5</v>
      </c>
      <c r="V167">
        <v>65</v>
      </c>
      <c r="W167" s="6">
        <v>42.75</v>
      </c>
      <c r="X167" s="6">
        <v>50.75</v>
      </c>
      <c r="Y167" s="6">
        <v>44.75</v>
      </c>
      <c r="Z167" t="s">
        <v>19</v>
      </c>
      <c r="AC167" s="14">
        <v>0.6666666666666666</v>
      </c>
      <c r="AD167" t="s">
        <v>121</v>
      </c>
    </row>
    <row r="168" spans="1:30" ht="15">
      <c r="A168" s="11">
        <v>37826</v>
      </c>
      <c r="B168">
        <v>86.25</v>
      </c>
      <c r="C168" s="1">
        <f t="shared" si="35"/>
        <v>-58.75</v>
      </c>
      <c r="D168">
        <v>82.25</v>
      </c>
      <c r="E168" s="1">
        <f t="shared" si="36"/>
        <v>-66.75</v>
      </c>
      <c r="F168" s="1">
        <v>72.75</v>
      </c>
      <c r="G168" s="1">
        <f t="shared" si="37"/>
        <v>-40.75</v>
      </c>
      <c r="H168">
        <v>110.5</v>
      </c>
      <c r="I168" s="1">
        <f t="shared" si="38"/>
        <v>-84</v>
      </c>
      <c r="J168">
        <v>100.75</v>
      </c>
      <c r="K168" s="1">
        <f t="shared" si="39"/>
        <v>-61.25</v>
      </c>
      <c r="L168">
        <v>70.25</v>
      </c>
      <c r="M168" s="1">
        <f t="shared" si="40"/>
        <v>-49.75</v>
      </c>
      <c r="N168">
        <v>65.75</v>
      </c>
      <c r="O168" s="1">
        <f t="shared" si="34"/>
        <v>-19.75</v>
      </c>
      <c r="P168">
        <v>54.5</v>
      </c>
      <c r="Q168" s="1">
        <f t="shared" si="33"/>
        <v>-35</v>
      </c>
      <c r="R168">
        <v>50.5</v>
      </c>
      <c r="S168" s="1">
        <f t="shared" si="31"/>
        <v>-28.5</v>
      </c>
      <c r="T168">
        <v>85</v>
      </c>
      <c r="U168" s="1">
        <f t="shared" si="41"/>
        <v>-63</v>
      </c>
      <c r="V168">
        <v>55</v>
      </c>
      <c r="W168" s="6">
        <v>43</v>
      </c>
      <c r="X168" t="s">
        <v>19</v>
      </c>
      <c r="Y168" s="6">
        <v>45</v>
      </c>
      <c r="Z168" t="s">
        <v>19</v>
      </c>
      <c r="AC168" s="14">
        <v>0.59375</v>
      </c>
      <c r="AD168" t="s">
        <v>122</v>
      </c>
    </row>
    <row r="169" spans="1:30" ht="15">
      <c r="A169" s="11">
        <v>37896</v>
      </c>
      <c r="B169">
        <v>103.75</v>
      </c>
      <c r="C169" s="1">
        <f t="shared" si="35"/>
        <v>-76.25</v>
      </c>
      <c r="D169">
        <v>103.75</v>
      </c>
      <c r="E169" s="1">
        <f t="shared" si="36"/>
        <v>-88.25</v>
      </c>
      <c r="F169" s="1">
        <v>91</v>
      </c>
      <c r="G169" s="1">
        <f t="shared" si="37"/>
        <v>-59</v>
      </c>
      <c r="H169" t="s">
        <v>19</v>
      </c>
      <c r="I169" s="1"/>
      <c r="J169" t="s">
        <v>19</v>
      </c>
      <c r="K169" s="1"/>
      <c r="L169" s="1" t="s">
        <v>19</v>
      </c>
      <c r="M169" s="1"/>
      <c r="N169">
        <v>69</v>
      </c>
      <c r="O169" s="1">
        <f t="shared" si="34"/>
        <v>-23</v>
      </c>
      <c r="P169">
        <v>65.25</v>
      </c>
      <c r="Q169" s="1">
        <f t="shared" si="33"/>
        <v>-45.75</v>
      </c>
      <c r="R169">
        <v>61.5</v>
      </c>
      <c r="S169" s="1">
        <f t="shared" si="31"/>
        <v>-39.5</v>
      </c>
      <c r="T169" t="s">
        <v>19</v>
      </c>
      <c r="U169" s="1"/>
      <c r="V169">
        <v>23</v>
      </c>
      <c r="AC169" s="14">
        <v>0.6631944444444444</v>
      </c>
      <c r="AD169" t="s">
        <v>123</v>
      </c>
    </row>
    <row r="170" spans="1:30" ht="15">
      <c r="A170" s="11">
        <v>37937</v>
      </c>
      <c r="B170" t="s">
        <v>19</v>
      </c>
      <c r="C170" s="1"/>
      <c r="D170" t="s">
        <v>19</v>
      </c>
      <c r="E170" s="1"/>
      <c r="F170" s="1">
        <v>104.25</v>
      </c>
      <c r="G170" s="1">
        <f t="shared" si="37"/>
        <v>-72.25</v>
      </c>
      <c r="H170" s="1" t="s">
        <v>19</v>
      </c>
      <c r="I170" s="1"/>
      <c r="J170" s="1" t="s">
        <v>19</v>
      </c>
      <c r="K170" s="1"/>
      <c r="L170" s="1" t="s">
        <v>19</v>
      </c>
      <c r="M170" s="1"/>
      <c r="N170">
        <v>73</v>
      </c>
      <c r="O170" s="1">
        <f t="shared" si="34"/>
        <v>-27</v>
      </c>
      <c r="P170" s="1" t="s">
        <v>19</v>
      </c>
      <c r="Q170" s="1"/>
      <c r="R170">
        <v>73.25</v>
      </c>
      <c r="S170" s="1">
        <f t="shared" si="31"/>
        <v>-51.25</v>
      </c>
      <c r="T170" t="s">
        <v>19</v>
      </c>
      <c r="U170" s="1"/>
      <c r="V170">
        <v>40</v>
      </c>
      <c r="W170" s="6">
        <v>46</v>
      </c>
      <c r="X170" t="s">
        <v>19</v>
      </c>
      <c r="Y170">
        <v>46</v>
      </c>
      <c r="Z170" t="s">
        <v>19</v>
      </c>
      <c r="AC170" t="s">
        <v>124</v>
      </c>
      <c r="AD170" t="s">
        <v>125</v>
      </c>
    </row>
    <row r="171" spans="1:29" ht="15">
      <c r="A171" s="11">
        <v>37959</v>
      </c>
      <c r="B171" t="s">
        <v>19</v>
      </c>
      <c r="C171" s="1"/>
      <c r="D171" t="s">
        <v>19</v>
      </c>
      <c r="E171" s="1"/>
      <c r="F171" s="1">
        <v>114</v>
      </c>
      <c r="G171" s="1">
        <f t="shared" si="37"/>
        <v>-82</v>
      </c>
      <c r="H171" s="1" t="s">
        <v>19</v>
      </c>
      <c r="I171" s="1"/>
      <c r="J171" s="1" t="s">
        <v>19</v>
      </c>
      <c r="K171" s="1"/>
      <c r="L171" s="1" t="s">
        <v>19</v>
      </c>
      <c r="M171" s="1"/>
      <c r="N171">
        <v>75</v>
      </c>
      <c r="O171" s="1">
        <f t="shared" si="34"/>
        <v>-29</v>
      </c>
      <c r="P171" s="1" t="s">
        <v>19</v>
      </c>
      <c r="Q171" s="1"/>
      <c r="R171">
        <v>79.25</v>
      </c>
      <c r="S171" s="1">
        <f t="shared" si="31"/>
        <v>-57.25</v>
      </c>
      <c r="T171" t="s">
        <v>19</v>
      </c>
      <c r="U171" s="1"/>
      <c r="V171">
        <v>32</v>
      </c>
      <c r="W171" s="6">
        <v>47</v>
      </c>
      <c r="X171" t="s">
        <v>19</v>
      </c>
      <c r="Y171">
        <v>46.5</v>
      </c>
      <c r="Z171" t="s">
        <v>19</v>
      </c>
      <c r="AB171">
        <v>0.26</v>
      </c>
      <c r="AC171" t="s">
        <v>126</v>
      </c>
    </row>
    <row r="172" spans="1:30" ht="15">
      <c r="A172" s="11">
        <v>38110</v>
      </c>
      <c r="B172">
        <v>84</v>
      </c>
      <c r="C172" s="1">
        <f t="shared" si="35"/>
        <v>-56.5</v>
      </c>
      <c r="D172">
        <v>83.88</v>
      </c>
      <c r="E172" s="1">
        <f t="shared" si="36"/>
        <v>-68.38</v>
      </c>
      <c r="F172" s="1">
        <v>74.16</v>
      </c>
      <c r="G172" s="1">
        <f t="shared" si="37"/>
        <v>-42.16</v>
      </c>
      <c r="H172" s="1" t="s">
        <v>19</v>
      </c>
      <c r="I172" s="1"/>
      <c r="J172">
        <v>111.24</v>
      </c>
      <c r="K172" s="1">
        <f t="shared" si="39"/>
        <v>-71.74</v>
      </c>
      <c r="L172" s="1" t="s">
        <v>19</v>
      </c>
      <c r="M172" s="1"/>
      <c r="N172">
        <v>65.16</v>
      </c>
      <c r="O172" s="1">
        <f t="shared" si="34"/>
        <v>-19.159999999999997</v>
      </c>
      <c r="P172" s="1">
        <v>60.6</v>
      </c>
      <c r="Q172" s="1">
        <f t="shared" si="33"/>
        <v>-41.1</v>
      </c>
      <c r="R172">
        <v>58.32</v>
      </c>
      <c r="S172" s="1">
        <f t="shared" si="31"/>
        <v>-36.32</v>
      </c>
      <c r="T172" t="s">
        <v>19</v>
      </c>
      <c r="U172" s="1"/>
      <c r="V172">
        <v>107</v>
      </c>
      <c r="W172" s="6">
        <v>41.16</v>
      </c>
      <c r="X172">
        <v>47.28</v>
      </c>
      <c r="Y172">
        <v>42.36</v>
      </c>
      <c r="Z172" t="s">
        <v>19</v>
      </c>
      <c r="AC172" t="s">
        <v>130</v>
      </c>
      <c r="AD172" t="s">
        <v>129</v>
      </c>
    </row>
    <row r="173" spans="1:29" ht="15">
      <c r="A173" s="11">
        <v>38113</v>
      </c>
      <c r="B173">
        <f>7.51*12</f>
        <v>90.12</v>
      </c>
      <c r="C173" s="1">
        <f t="shared" si="35"/>
        <v>-62.620000000000005</v>
      </c>
      <c r="D173">
        <f>7.38*12</f>
        <v>88.56</v>
      </c>
      <c r="E173" s="1">
        <f t="shared" si="36"/>
        <v>-73.06</v>
      </c>
      <c r="F173">
        <f>6.36*12</f>
        <v>76.32000000000001</v>
      </c>
      <c r="G173" s="1">
        <f t="shared" si="37"/>
        <v>-44.32000000000001</v>
      </c>
      <c r="H173" s="1" t="s">
        <v>19</v>
      </c>
      <c r="I173" s="1"/>
      <c r="J173">
        <f>9.36*12</f>
        <v>112.32</v>
      </c>
      <c r="K173" s="1">
        <f t="shared" si="39"/>
        <v>-72.82</v>
      </c>
      <c r="L173" s="1" t="s">
        <v>19</v>
      </c>
      <c r="M173" s="1"/>
      <c r="N173">
        <f>5.54*12</f>
        <v>66.48</v>
      </c>
      <c r="O173" s="1">
        <f t="shared" si="34"/>
        <v>-20.480000000000004</v>
      </c>
      <c r="P173">
        <f>5.14*12</f>
        <v>61.67999999999999</v>
      </c>
      <c r="Q173" s="1">
        <f t="shared" si="33"/>
        <v>-42.17999999999999</v>
      </c>
      <c r="R173">
        <f>5.03*12</f>
        <v>60.36</v>
      </c>
      <c r="S173" s="1">
        <f t="shared" si="31"/>
        <v>-38.36</v>
      </c>
      <c r="T173" t="s">
        <v>19</v>
      </c>
      <c r="U173" s="1"/>
      <c r="V173">
        <v>72</v>
      </c>
      <c r="W173" s="6">
        <f>3.58*12</f>
        <v>42.96</v>
      </c>
      <c r="X173">
        <f>4.18*12</f>
        <v>50.16</v>
      </c>
      <c r="Y173">
        <f>3.67*12</f>
        <v>44.04</v>
      </c>
      <c r="Z173" t="s">
        <v>19</v>
      </c>
      <c r="AC173" s="14">
        <v>0.46875</v>
      </c>
    </row>
    <row r="174" spans="1:30" ht="15">
      <c r="A174" s="11">
        <v>38123</v>
      </c>
      <c r="B174">
        <v>85</v>
      </c>
      <c r="C174" s="1">
        <f t="shared" si="35"/>
        <v>-57.5</v>
      </c>
      <c r="D174">
        <v>84</v>
      </c>
      <c r="E174" s="1">
        <f t="shared" si="36"/>
        <v>-68.5</v>
      </c>
      <c r="F174" s="1">
        <v>73.75</v>
      </c>
      <c r="G174" s="1">
        <f t="shared" si="37"/>
        <v>-41.75</v>
      </c>
      <c r="H174" s="1" t="s">
        <v>19</v>
      </c>
      <c r="I174" s="1"/>
      <c r="J174">
        <v>108.25</v>
      </c>
      <c r="K174" s="1">
        <f t="shared" si="39"/>
        <v>-68.75</v>
      </c>
      <c r="L174" s="1" t="s">
        <v>19</v>
      </c>
      <c r="M174" s="1"/>
      <c r="N174">
        <v>65</v>
      </c>
      <c r="O174" s="1">
        <f t="shared" si="34"/>
        <v>-19</v>
      </c>
      <c r="P174">
        <v>59.25</v>
      </c>
      <c r="Q174" s="1">
        <f t="shared" si="33"/>
        <v>-39.75</v>
      </c>
      <c r="R174">
        <v>57.25</v>
      </c>
      <c r="S174" s="1">
        <f t="shared" si="31"/>
        <v>-35.25</v>
      </c>
      <c r="T174" t="s">
        <v>19</v>
      </c>
      <c r="U174" s="1"/>
      <c r="V174">
        <v>98</v>
      </c>
      <c r="W174" s="6">
        <v>40.5</v>
      </c>
      <c r="X174">
        <v>46.5</v>
      </c>
      <c r="Y174">
        <v>43</v>
      </c>
      <c r="Z174">
        <v>49</v>
      </c>
      <c r="AC174" t="s">
        <v>131</v>
      </c>
      <c r="AD174" t="s">
        <v>132</v>
      </c>
    </row>
    <row r="175" spans="1:29" ht="15">
      <c r="A175" s="11">
        <v>38127</v>
      </c>
      <c r="B175">
        <v>85.5</v>
      </c>
      <c r="C175" s="1">
        <f t="shared" si="35"/>
        <v>-58</v>
      </c>
      <c r="D175">
        <v>82.75</v>
      </c>
      <c r="E175" s="1">
        <f t="shared" si="36"/>
        <v>-67.25</v>
      </c>
      <c r="F175" s="1">
        <v>72.5</v>
      </c>
      <c r="G175" s="1">
        <f t="shared" si="37"/>
        <v>-40.5</v>
      </c>
      <c r="H175">
        <v>113</v>
      </c>
      <c r="I175" s="1">
        <f t="shared" si="38"/>
        <v>-86.5</v>
      </c>
      <c r="J175">
        <v>103.5</v>
      </c>
      <c r="K175" s="1">
        <f t="shared" si="39"/>
        <v>-64</v>
      </c>
      <c r="L175" s="1" t="s">
        <v>19</v>
      </c>
      <c r="N175">
        <v>64.5</v>
      </c>
      <c r="O175" s="1">
        <f t="shared" si="34"/>
        <v>-18.5</v>
      </c>
      <c r="P175">
        <v>57.25</v>
      </c>
      <c r="Q175" s="1">
        <f t="shared" si="33"/>
        <v>-37.75</v>
      </c>
      <c r="R175">
        <v>55.5</v>
      </c>
      <c r="S175" s="1">
        <f t="shared" si="31"/>
        <v>-33.5</v>
      </c>
      <c r="T175" t="s">
        <v>19</v>
      </c>
      <c r="U175" s="1"/>
      <c r="V175">
        <v>95</v>
      </c>
      <c r="W175" s="6">
        <v>40.75</v>
      </c>
      <c r="X175">
        <v>46.5</v>
      </c>
      <c r="Y175">
        <v>42.75</v>
      </c>
      <c r="Z175">
        <v>48.75</v>
      </c>
      <c r="AC175" t="s">
        <v>133</v>
      </c>
    </row>
    <row r="176" spans="1:29" ht="15">
      <c r="A176" s="11">
        <v>38130</v>
      </c>
      <c r="B176">
        <v>87.75</v>
      </c>
      <c r="C176" s="1">
        <f t="shared" si="35"/>
        <v>-60.25</v>
      </c>
      <c r="D176">
        <v>85</v>
      </c>
      <c r="E176" s="1">
        <f t="shared" si="36"/>
        <v>-69.5</v>
      </c>
      <c r="F176" s="1">
        <v>74.25</v>
      </c>
      <c r="G176" s="1">
        <f t="shared" si="37"/>
        <v>-42.25</v>
      </c>
      <c r="H176">
        <v>115</v>
      </c>
      <c r="I176" s="1">
        <f t="shared" si="38"/>
        <v>-88.5</v>
      </c>
      <c r="J176">
        <v>106.25</v>
      </c>
      <c r="K176" s="1">
        <f t="shared" si="39"/>
        <v>-66.75</v>
      </c>
      <c r="L176" s="1" t="s">
        <v>19</v>
      </c>
      <c r="N176">
        <v>65.25</v>
      </c>
      <c r="O176" s="1">
        <f t="shared" si="34"/>
        <v>-19.25</v>
      </c>
      <c r="P176">
        <v>58.25</v>
      </c>
      <c r="Q176" s="1">
        <f t="shared" si="33"/>
        <v>-38.75</v>
      </c>
      <c r="R176">
        <v>56.25</v>
      </c>
      <c r="S176" s="1">
        <f t="shared" si="31"/>
        <v>-34.25</v>
      </c>
      <c r="T176" t="s">
        <v>19</v>
      </c>
      <c r="U176" s="1"/>
      <c r="V176">
        <v>76</v>
      </c>
      <c r="W176" s="6">
        <v>41.5</v>
      </c>
      <c r="X176">
        <v>48.5</v>
      </c>
      <c r="Y176">
        <v>43.5</v>
      </c>
      <c r="Z176">
        <v>49</v>
      </c>
      <c r="AC176" t="s">
        <v>134</v>
      </c>
    </row>
    <row r="177" spans="1:29" ht="15">
      <c r="A177" s="11">
        <v>38133</v>
      </c>
      <c r="B177">
        <v>89.25</v>
      </c>
      <c r="C177" s="1">
        <f t="shared" si="35"/>
        <v>-61.75</v>
      </c>
      <c r="D177">
        <v>87.25</v>
      </c>
      <c r="E177" s="1">
        <f t="shared" si="36"/>
        <v>-71.75</v>
      </c>
      <c r="F177" s="1">
        <v>75.75</v>
      </c>
      <c r="G177" s="1">
        <f t="shared" si="37"/>
        <v>-43.75</v>
      </c>
      <c r="H177" t="s">
        <v>19</v>
      </c>
      <c r="I177" s="1"/>
      <c r="J177">
        <v>110.25</v>
      </c>
      <c r="K177" s="1">
        <f t="shared" si="39"/>
        <v>-70.75</v>
      </c>
      <c r="L177" s="1" t="s">
        <v>19</v>
      </c>
      <c r="N177">
        <v>66</v>
      </c>
      <c r="O177" s="1">
        <f t="shared" si="34"/>
        <v>-20</v>
      </c>
      <c r="P177">
        <v>59.5</v>
      </c>
      <c r="Q177" s="1">
        <f t="shared" si="33"/>
        <v>-40</v>
      </c>
      <c r="R177">
        <v>57.5</v>
      </c>
      <c r="S177" s="1">
        <f t="shared" si="31"/>
        <v>-35.5</v>
      </c>
      <c r="T177" t="s">
        <v>19</v>
      </c>
      <c r="U177" s="1"/>
      <c r="V177">
        <v>71</v>
      </c>
      <c r="W177" s="6">
        <v>42.5</v>
      </c>
      <c r="X177">
        <v>49.5</v>
      </c>
      <c r="Y177">
        <v>44</v>
      </c>
      <c r="Z177">
        <v>48.75</v>
      </c>
      <c r="AC177" t="s">
        <v>135</v>
      </c>
    </row>
    <row r="178" spans="1:29" ht="15">
      <c r="A178" s="11">
        <v>38138</v>
      </c>
      <c r="B178">
        <v>86</v>
      </c>
      <c r="C178" s="1">
        <f t="shared" si="35"/>
        <v>-58.5</v>
      </c>
      <c r="D178">
        <v>83</v>
      </c>
      <c r="E178" s="1">
        <f t="shared" si="36"/>
        <v>-67.5</v>
      </c>
      <c r="F178" s="1">
        <v>73</v>
      </c>
      <c r="G178" s="1">
        <f t="shared" si="37"/>
        <v>-41</v>
      </c>
      <c r="H178">
        <v>109</v>
      </c>
      <c r="I178" s="1">
        <f t="shared" si="38"/>
        <v>-82.5</v>
      </c>
      <c r="J178">
        <v>102.5</v>
      </c>
      <c r="K178" s="1">
        <f t="shared" si="39"/>
        <v>-63</v>
      </c>
      <c r="L178" s="1" t="s">
        <v>19</v>
      </c>
      <c r="N178">
        <v>64.75</v>
      </c>
      <c r="O178" s="1">
        <f t="shared" si="34"/>
        <v>-18.75</v>
      </c>
      <c r="P178">
        <v>56.25</v>
      </c>
      <c r="Q178" s="1">
        <f t="shared" si="33"/>
        <v>-36.75</v>
      </c>
      <c r="R178">
        <v>53.75</v>
      </c>
      <c r="S178" s="1">
        <f t="shared" si="31"/>
        <v>-31.75</v>
      </c>
      <c r="T178">
        <v>89.5</v>
      </c>
      <c r="U178" s="1">
        <f t="shared" si="41"/>
        <v>-67.5</v>
      </c>
      <c r="V178">
        <v>81</v>
      </c>
      <c r="W178" s="6">
        <v>41.25</v>
      </c>
      <c r="X178" s="6">
        <v>48.5</v>
      </c>
      <c r="Y178" s="6">
        <v>43</v>
      </c>
      <c r="Z178" s="6">
        <v>48.75</v>
      </c>
      <c r="AC178" t="s">
        <v>136</v>
      </c>
    </row>
    <row r="179" spans="1:29" ht="15">
      <c r="A179" s="11">
        <v>38139</v>
      </c>
      <c r="B179">
        <v>83.5</v>
      </c>
      <c r="C179" s="1">
        <f t="shared" si="35"/>
        <v>-56</v>
      </c>
      <c r="D179">
        <v>80.5</v>
      </c>
      <c r="E179" s="1">
        <f t="shared" si="36"/>
        <v>-65</v>
      </c>
      <c r="F179" s="1">
        <v>69</v>
      </c>
      <c r="G179" s="1">
        <f t="shared" si="37"/>
        <v>-37</v>
      </c>
      <c r="H179">
        <v>100.25</v>
      </c>
      <c r="I179" s="1">
        <f t="shared" si="38"/>
        <v>-73.75</v>
      </c>
      <c r="J179">
        <v>110.25</v>
      </c>
      <c r="K179" s="1">
        <f t="shared" si="39"/>
        <v>-70.75</v>
      </c>
      <c r="L179">
        <v>71.25</v>
      </c>
      <c r="M179" s="1">
        <f>-(L179-20.5)</f>
        <v>-50.75</v>
      </c>
      <c r="N179">
        <v>63.75</v>
      </c>
      <c r="O179" s="1">
        <f t="shared" si="34"/>
        <v>-17.75</v>
      </c>
      <c r="P179">
        <v>55.25</v>
      </c>
      <c r="Q179" s="1">
        <f t="shared" si="33"/>
        <v>-35.75</v>
      </c>
      <c r="R179">
        <v>52.5</v>
      </c>
      <c r="S179" s="1">
        <f t="shared" si="31"/>
        <v>-30.5</v>
      </c>
      <c r="T179">
        <v>88.5</v>
      </c>
      <c r="U179" s="1">
        <f t="shared" si="41"/>
        <v>-66.5</v>
      </c>
      <c r="V179">
        <v>109</v>
      </c>
      <c r="W179" s="6">
        <v>38.5</v>
      </c>
      <c r="X179" s="6">
        <v>46.25</v>
      </c>
      <c r="Y179" s="6">
        <v>42.75</v>
      </c>
      <c r="Z179" s="6">
        <v>48</v>
      </c>
      <c r="AC179" t="s">
        <v>137</v>
      </c>
    </row>
    <row r="180" spans="1:29" ht="15">
      <c r="A180" s="11">
        <v>38140</v>
      </c>
      <c r="B180">
        <v>81.25</v>
      </c>
      <c r="C180" s="1">
        <f t="shared" si="35"/>
        <v>-53.75</v>
      </c>
      <c r="D180">
        <v>78</v>
      </c>
      <c r="E180" s="1">
        <f t="shared" si="36"/>
        <v>-62.5</v>
      </c>
      <c r="F180" s="1">
        <v>69.75</v>
      </c>
      <c r="G180" s="1">
        <f t="shared" si="37"/>
        <v>-37.75</v>
      </c>
      <c r="H180">
        <v>106.75</v>
      </c>
      <c r="I180" s="1">
        <f t="shared" si="38"/>
        <v>-80.25</v>
      </c>
      <c r="J180">
        <v>96.5</v>
      </c>
      <c r="K180" s="1">
        <f t="shared" si="39"/>
        <v>-57</v>
      </c>
      <c r="L180">
        <v>64.75</v>
      </c>
      <c r="M180" s="1">
        <f>-(L180-20.5)</f>
        <v>-44.25</v>
      </c>
      <c r="N180">
        <v>63</v>
      </c>
      <c r="O180" s="1">
        <f t="shared" si="34"/>
        <v>-17</v>
      </c>
      <c r="P180">
        <v>53.75</v>
      </c>
      <c r="Q180" s="1">
        <f t="shared" si="33"/>
        <v>-34.25</v>
      </c>
      <c r="R180">
        <v>51</v>
      </c>
      <c r="S180" s="1">
        <f t="shared" si="31"/>
        <v>-29</v>
      </c>
      <c r="T180">
        <v>86.25</v>
      </c>
      <c r="U180" s="1">
        <f t="shared" si="41"/>
        <v>-64.25</v>
      </c>
      <c r="V180">
        <v>123</v>
      </c>
      <c r="W180" s="6">
        <v>38</v>
      </c>
      <c r="X180" s="6">
        <v>44.5</v>
      </c>
      <c r="Y180" s="6">
        <v>41.5</v>
      </c>
      <c r="Z180" s="6">
        <v>46.5</v>
      </c>
      <c r="AC180" t="s">
        <v>138</v>
      </c>
    </row>
    <row r="181" spans="1:29" ht="15">
      <c r="A181" s="11">
        <v>38182</v>
      </c>
      <c r="B181">
        <v>93</v>
      </c>
      <c r="C181" s="1">
        <f t="shared" si="35"/>
        <v>-65.5</v>
      </c>
      <c r="D181">
        <v>90</v>
      </c>
      <c r="E181" s="1">
        <f t="shared" si="36"/>
        <v>-74.5</v>
      </c>
      <c r="F181" s="1">
        <v>80.5</v>
      </c>
      <c r="G181" s="1">
        <f t="shared" si="37"/>
        <v>-48.5</v>
      </c>
      <c r="H181" t="s">
        <v>19</v>
      </c>
      <c r="J181" t="s">
        <v>19</v>
      </c>
      <c r="L181" t="s">
        <v>19</v>
      </c>
      <c r="N181">
        <v>68</v>
      </c>
      <c r="O181" s="1">
        <f t="shared" si="34"/>
        <v>-22</v>
      </c>
      <c r="P181">
        <v>60.5</v>
      </c>
      <c r="Q181" s="1">
        <f t="shared" si="33"/>
        <v>-41</v>
      </c>
      <c r="R181">
        <v>58.5</v>
      </c>
      <c r="S181" s="1">
        <f t="shared" si="31"/>
        <v>-36.5</v>
      </c>
      <c r="T181" t="s">
        <v>19</v>
      </c>
      <c r="V181">
        <v>56</v>
      </c>
      <c r="W181" s="6">
        <v>51</v>
      </c>
      <c r="X181" s="6">
        <v>44.75</v>
      </c>
      <c r="Y181" s="6">
        <v>48.5</v>
      </c>
      <c r="Z181" s="6">
        <v>45.5</v>
      </c>
      <c r="AC181" t="s">
        <v>139</v>
      </c>
    </row>
    <row r="182" spans="1:29" ht="15">
      <c r="A182" s="11">
        <v>38189</v>
      </c>
      <c r="B182">
        <v>91</v>
      </c>
      <c r="C182" s="1">
        <f t="shared" si="35"/>
        <v>-63.5</v>
      </c>
      <c r="D182">
        <v>94.5</v>
      </c>
      <c r="E182" s="1">
        <f t="shared" si="36"/>
        <v>-79</v>
      </c>
      <c r="F182" s="1">
        <v>82</v>
      </c>
      <c r="G182" s="1">
        <f t="shared" si="37"/>
        <v>-50</v>
      </c>
      <c r="H182" t="s">
        <v>19</v>
      </c>
      <c r="J182" t="s">
        <v>19</v>
      </c>
      <c r="L182" t="s">
        <v>19</v>
      </c>
      <c r="N182">
        <v>67</v>
      </c>
      <c r="O182" s="1">
        <f t="shared" si="34"/>
        <v>-21</v>
      </c>
      <c r="P182">
        <v>61</v>
      </c>
      <c r="Q182" s="1">
        <f t="shared" si="33"/>
        <v>-41.5</v>
      </c>
      <c r="R182">
        <v>58.5</v>
      </c>
      <c r="S182" s="1">
        <f t="shared" si="31"/>
        <v>-36.5</v>
      </c>
      <c r="T182" t="s">
        <v>19</v>
      </c>
      <c r="V182">
        <v>60</v>
      </c>
      <c r="W182" s="6" t="s">
        <v>19</v>
      </c>
      <c r="X182" s="6">
        <v>43.5</v>
      </c>
      <c r="Y182" s="6">
        <v>48.5</v>
      </c>
      <c r="Z182" s="6">
        <v>44.5</v>
      </c>
      <c r="AC182" t="s">
        <v>140</v>
      </c>
    </row>
    <row r="183" spans="1:29" ht="15">
      <c r="A183" s="11">
        <v>38196</v>
      </c>
      <c r="B183">
        <v>99.5</v>
      </c>
      <c r="C183" s="1">
        <f t="shared" si="35"/>
        <v>-72</v>
      </c>
      <c r="D183">
        <v>89</v>
      </c>
      <c r="E183" s="1">
        <f t="shared" si="36"/>
        <v>-73.5</v>
      </c>
      <c r="F183" s="1">
        <v>85</v>
      </c>
      <c r="G183" s="1">
        <f t="shared" si="37"/>
        <v>-53</v>
      </c>
      <c r="H183" t="s">
        <v>19</v>
      </c>
      <c r="J183" t="s">
        <v>19</v>
      </c>
      <c r="L183" t="s">
        <v>19</v>
      </c>
      <c r="N183">
        <v>68.5</v>
      </c>
      <c r="O183" s="1">
        <f t="shared" si="34"/>
        <v>-22.5</v>
      </c>
      <c r="P183">
        <v>62.75</v>
      </c>
      <c r="Q183" s="1">
        <f t="shared" si="33"/>
        <v>-43.25</v>
      </c>
      <c r="R183">
        <v>60.75</v>
      </c>
      <c r="S183" s="1">
        <f t="shared" si="31"/>
        <v>-38.75</v>
      </c>
      <c r="T183" t="s">
        <v>19</v>
      </c>
      <c r="V183">
        <v>45</v>
      </c>
      <c r="W183" s="6">
        <v>49.5</v>
      </c>
      <c r="X183" s="6">
        <v>46</v>
      </c>
      <c r="Y183" s="6">
        <v>48.5</v>
      </c>
      <c r="Z183" s="6">
        <v>46</v>
      </c>
      <c r="AC183" s="14">
        <v>0.46875</v>
      </c>
    </row>
    <row r="184" spans="1:29" ht="15">
      <c r="A184" s="11">
        <v>38201</v>
      </c>
      <c r="B184">
        <v>100</v>
      </c>
      <c r="C184" s="1">
        <f t="shared" si="35"/>
        <v>-72.5</v>
      </c>
      <c r="D184">
        <v>101</v>
      </c>
      <c r="E184" s="1">
        <f t="shared" si="36"/>
        <v>-85.5</v>
      </c>
      <c r="F184" s="1">
        <v>85</v>
      </c>
      <c r="G184" s="1">
        <f t="shared" si="37"/>
        <v>-53</v>
      </c>
      <c r="H184" t="s">
        <v>19</v>
      </c>
      <c r="J184" t="s">
        <v>19</v>
      </c>
      <c r="L184" t="s">
        <v>19</v>
      </c>
      <c r="N184">
        <v>67.5</v>
      </c>
      <c r="O184" s="1">
        <f t="shared" si="34"/>
        <v>-21.5</v>
      </c>
      <c r="P184">
        <v>61.5</v>
      </c>
      <c r="Q184" s="1">
        <f t="shared" si="33"/>
        <v>-42</v>
      </c>
      <c r="R184">
        <v>62</v>
      </c>
      <c r="S184" s="1">
        <f t="shared" si="31"/>
        <v>-40</v>
      </c>
      <c r="T184" t="s">
        <v>19</v>
      </c>
      <c r="V184">
        <v>40</v>
      </c>
      <c r="W184" s="6">
        <v>51</v>
      </c>
      <c r="X184" s="6">
        <v>47.25</v>
      </c>
      <c r="Y184" s="6">
        <v>48.5</v>
      </c>
      <c r="Z184" s="6">
        <v>47.25</v>
      </c>
      <c r="AC184" t="s">
        <v>141</v>
      </c>
    </row>
    <row r="185" spans="1:29" ht="15">
      <c r="A185" s="11">
        <v>38210</v>
      </c>
      <c r="B185" t="s">
        <v>19</v>
      </c>
      <c r="D185">
        <v>104</v>
      </c>
      <c r="E185" s="1">
        <f t="shared" si="36"/>
        <v>-88.5</v>
      </c>
      <c r="F185" s="1">
        <v>92.5</v>
      </c>
      <c r="G185" s="1">
        <f t="shared" si="37"/>
        <v>-60.5</v>
      </c>
      <c r="H185" t="s">
        <v>19</v>
      </c>
      <c r="J185" t="s">
        <v>19</v>
      </c>
      <c r="L185" t="s">
        <v>19</v>
      </c>
      <c r="N185">
        <v>71.75</v>
      </c>
      <c r="O185" s="1">
        <f t="shared" si="34"/>
        <v>-25.75</v>
      </c>
      <c r="P185" t="s">
        <v>19</v>
      </c>
      <c r="R185">
        <v>66</v>
      </c>
      <c r="S185" s="1">
        <f t="shared" si="31"/>
        <v>-44</v>
      </c>
      <c r="T185" t="s">
        <v>19</v>
      </c>
      <c r="V185">
        <v>28</v>
      </c>
      <c r="W185" s="6" t="s">
        <v>19</v>
      </c>
      <c r="X185" s="6">
        <v>47.5</v>
      </c>
      <c r="Z185" s="6">
        <v>48.5</v>
      </c>
      <c r="AC185" t="s">
        <v>39</v>
      </c>
    </row>
    <row r="186" spans="1:29" ht="15">
      <c r="A186" s="11">
        <v>38217</v>
      </c>
      <c r="B186" t="s">
        <v>19</v>
      </c>
      <c r="D186">
        <v>108.75</v>
      </c>
      <c r="E186" s="1">
        <f t="shared" si="36"/>
        <v>-93.25</v>
      </c>
      <c r="F186" s="1">
        <v>96</v>
      </c>
      <c r="G186" s="1">
        <f t="shared" si="37"/>
        <v>-64</v>
      </c>
      <c r="H186" t="s">
        <v>19</v>
      </c>
      <c r="J186" t="s">
        <v>19</v>
      </c>
      <c r="L186" t="s">
        <v>19</v>
      </c>
      <c r="N186" t="s">
        <v>19</v>
      </c>
      <c r="P186" t="s">
        <v>19</v>
      </c>
      <c r="R186">
        <v>67</v>
      </c>
      <c r="S186" s="1">
        <f t="shared" si="31"/>
        <v>-45</v>
      </c>
      <c r="T186" t="s">
        <v>19</v>
      </c>
      <c r="V186">
        <v>40</v>
      </c>
      <c r="W186" s="6" t="s">
        <v>19</v>
      </c>
      <c r="X186" s="6">
        <v>46.5</v>
      </c>
      <c r="Y186" t="s">
        <v>19</v>
      </c>
      <c r="Z186" s="6">
        <v>47</v>
      </c>
      <c r="AC186" t="s">
        <v>142</v>
      </c>
    </row>
    <row r="187" spans="1:30" ht="15">
      <c r="A187" s="11">
        <v>38489</v>
      </c>
      <c r="B187">
        <v>78.5</v>
      </c>
      <c r="C187" s="1">
        <f>-(B187-27.5)</f>
        <v>-51</v>
      </c>
      <c r="D187">
        <v>76.5</v>
      </c>
      <c r="E187" s="1">
        <f t="shared" si="36"/>
        <v>-61</v>
      </c>
      <c r="F187" s="1">
        <v>68.75</v>
      </c>
      <c r="G187" s="1">
        <f t="shared" si="37"/>
        <v>-36.75</v>
      </c>
      <c r="H187">
        <v>111.75</v>
      </c>
      <c r="I187" s="1">
        <f>-(H187-26.5)</f>
        <v>-85.25</v>
      </c>
      <c r="J187">
        <v>105</v>
      </c>
      <c r="K187" s="1">
        <f>-(J187-39.5)</f>
        <v>-65.5</v>
      </c>
      <c r="L187" t="s">
        <v>19</v>
      </c>
      <c r="N187">
        <v>64.25</v>
      </c>
      <c r="O187" s="1">
        <f t="shared" si="34"/>
        <v>-18.25</v>
      </c>
      <c r="P187">
        <v>63</v>
      </c>
      <c r="Q187" s="1">
        <f aca="true" t="shared" si="42" ref="Q187:Q192">-(P187-19.5)</f>
        <v>-43.5</v>
      </c>
      <c r="R187">
        <v>63.75</v>
      </c>
      <c r="S187" s="1">
        <f t="shared" si="31"/>
        <v>-41.75</v>
      </c>
      <c r="T187" t="s">
        <v>19</v>
      </c>
      <c r="V187">
        <v>181</v>
      </c>
      <c r="W187" s="6">
        <v>36.5</v>
      </c>
      <c r="X187" s="6">
        <v>42.5</v>
      </c>
      <c r="Y187">
        <v>40</v>
      </c>
      <c r="Z187" t="s">
        <v>143</v>
      </c>
      <c r="AC187" t="s">
        <v>144</v>
      </c>
      <c r="AD187" t="s">
        <v>145</v>
      </c>
    </row>
    <row r="188" spans="1:30" ht="15">
      <c r="A188" s="11">
        <v>38543</v>
      </c>
      <c r="B188">
        <v>74.25</v>
      </c>
      <c r="C188" s="1">
        <f>-(B188-27.5)</f>
        <v>-46.75</v>
      </c>
      <c r="D188">
        <v>68.25</v>
      </c>
      <c r="E188" s="1">
        <f t="shared" si="36"/>
        <v>-52.75</v>
      </c>
      <c r="F188" s="1">
        <v>58.5</v>
      </c>
      <c r="G188" s="1">
        <f t="shared" si="37"/>
        <v>-26.5</v>
      </c>
      <c r="H188">
        <v>94.75</v>
      </c>
      <c r="I188" s="1">
        <f>-(H188-26.5)</f>
        <v>-68.25</v>
      </c>
      <c r="J188">
        <v>86.75</v>
      </c>
      <c r="K188" s="1">
        <f>-(J188-39.5)</f>
        <v>-47.25</v>
      </c>
      <c r="L188">
        <v>58.75</v>
      </c>
      <c r="M188" s="1">
        <f>-(L188-20.5)</f>
        <v>-38.25</v>
      </c>
      <c r="N188">
        <v>58.25</v>
      </c>
      <c r="O188" s="1">
        <f t="shared" si="34"/>
        <v>-12.25</v>
      </c>
      <c r="P188">
        <v>49.25</v>
      </c>
      <c r="Q188" s="1">
        <f t="shared" si="42"/>
        <v>-29.75</v>
      </c>
      <c r="R188">
        <v>47.75</v>
      </c>
      <c r="S188" s="1">
        <f t="shared" si="31"/>
        <v>-25.75</v>
      </c>
      <c r="T188">
        <v>82.25</v>
      </c>
      <c r="U188" s="1">
        <f>-(T188-22)</f>
        <v>-60.25</v>
      </c>
      <c r="V188">
        <v>265</v>
      </c>
      <c r="W188" s="6">
        <v>32.5</v>
      </c>
      <c r="X188" s="6">
        <v>44.5</v>
      </c>
      <c r="Y188" t="s">
        <v>146</v>
      </c>
      <c r="Z188" t="s">
        <v>147</v>
      </c>
      <c r="AC188" t="s">
        <v>148</v>
      </c>
      <c r="AD188" t="s">
        <v>149</v>
      </c>
    </row>
    <row r="189" spans="1:30" ht="15">
      <c r="A189" s="11">
        <v>38580</v>
      </c>
      <c r="B189">
        <v>87.5</v>
      </c>
      <c r="C189" s="1">
        <f>-(B189-27.5)</f>
        <v>-60</v>
      </c>
      <c r="D189">
        <v>84.25</v>
      </c>
      <c r="E189" s="1">
        <f t="shared" si="36"/>
        <v>-68.75</v>
      </c>
      <c r="F189" s="1">
        <v>74.75</v>
      </c>
      <c r="G189" s="1">
        <f t="shared" si="37"/>
        <v>-42.75</v>
      </c>
      <c r="H189" t="s">
        <v>19</v>
      </c>
      <c r="I189" s="1"/>
      <c r="J189">
        <v>111</v>
      </c>
      <c r="K189" s="1">
        <f>-(J189-39.5)</f>
        <v>-71.5</v>
      </c>
      <c r="L189" t="s">
        <v>19</v>
      </c>
      <c r="N189">
        <v>64</v>
      </c>
      <c r="O189" s="1">
        <f t="shared" si="34"/>
        <v>-18</v>
      </c>
      <c r="P189">
        <v>58.25</v>
      </c>
      <c r="Q189" s="1">
        <f t="shared" si="42"/>
        <v>-38.75</v>
      </c>
      <c r="R189">
        <v>56.25</v>
      </c>
      <c r="S189" s="1">
        <f t="shared" si="31"/>
        <v>-34.25</v>
      </c>
      <c r="T189" t="s">
        <v>19</v>
      </c>
      <c r="V189">
        <v>96</v>
      </c>
      <c r="W189" s="6">
        <v>39</v>
      </c>
      <c r="X189" t="s">
        <v>19</v>
      </c>
      <c r="Z189" t="s">
        <v>19</v>
      </c>
      <c r="AA189">
        <v>0.63</v>
      </c>
      <c r="AB189">
        <v>0.2</v>
      </c>
      <c r="AC189" t="s">
        <v>150</v>
      </c>
      <c r="AD189" t="s">
        <v>151</v>
      </c>
    </row>
    <row r="190" spans="1:30" ht="15">
      <c r="A190" s="11">
        <v>38586</v>
      </c>
      <c r="B190">
        <v>91</v>
      </c>
      <c r="C190" s="1">
        <f>-(B190-27.5)</f>
        <v>-63.5</v>
      </c>
      <c r="D190">
        <v>88.25</v>
      </c>
      <c r="E190" s="1">
        <f t="shared" si="36"/>
        <v>-72.75</v>
      </c>
      <c r="F190" s="1">
        <v>77.75</v>
      </c>
      <c r="G190" s="1">
        <f t="shared" si="37"/>
        <v>-45.75</v>
      </c>
      <c r="H190" t="s">
        <v>19</v>
      </c>
      <c r="J190">
        <v>114.5</v>
      </c>
      <c r="K190" s="1">
        <f>-(J190-39.5)</f>
        <v>-75</v>
      </c>
      <c r="L190" t="s">
        <v>19</v>
      </c>
      <c r="N190">
        <v>66.25</v>
      </c>
      <c r="O190" s="1">
        <f t="shared" si="34"/>
        <v>-20.25</v>
      </c>
      <c r="P190">
        <v>60.25</v>
      </c>
      <c r="Q190" s="1">
        <f t="shared" si="42"/>
        <v>-40.75</v>
      </c>
      <c r="R190">
        <v>58.75</v>
      </c>
      <c r="S190" s="1">
        <f t="shared" si="31"/>
        <v>-36.75</v>
      </c>
      <c r="T190" t="s">
        <v>19</v>
      </c>
      <c r="V190">
        <v>55</v>
      </c>
      <c r="W190" s="6">
        <v>42.5</v>
      </c>
      <c r="X190" t="s">
        <v>19</v>
      </c>
      <c r="Z190" t="s">
        <v>19</v>
      </c>
      <c r="AC190" t="s">
        <v>152</v>
      </c>
      <c r="AD190" t="s">
        <v>153</v>
      </c>
    </row>
    <row r="191" spans="1:30" ht="15">
      <c r="A191" s="11">
        <v>38601</v>
      </c>
      <c r="B191">
        <v>93</v>
      </c>
      <c r="C191" s="1">
        <f>-(B191-27.5)</f>
        <v>-65.5</v>
      </c>
      <c r="D191">
        <v>91</v>
      </c>
      <c r="E191" s="1">
        <f t="shared" si="36"/>
        <v>-75.5</v>
      </c>
      <c r="F191" s="1">
        <v>79</v>
      </c>
      <c r="G191" s="1">
        <f t="shared" si="37"/>
        <v>-47</v>
      </c>
      <c r="H191" t="s">
        <v>19</v>
      </c>
      <c r="J191" t="s">
        <v>19</v>
      </c>
      <c r="L191" t="s">
        <v>19</v>
      </c>
      <c r="N191">
        <v>66.5</v>
      </c>
      <c r="O191" s="1">
        <f t="shared" si="34"/>
        <v>-20.5</v>
      </c>
      <c r="Q191" s="1"/>
      <c r="R191">
        <v>59</v>
      </c>
      <c r="S191" s="1">
        <f t="shared" si="31"/>
        <v>-37</v>
      </c>
      <c r="T191" t="s">
        <v>19</v>
      </c>
      <c r="V191">
        <v>49</v>
      </c>
      <c r="W191" s="6">
        <v>42</v>
      </c>
      <c r="X191" t="s">
        <v>19</v>
      </c>
      <c r="Z191" t="s">
        <v>19</v>
      </c>
      <c r="AC191" t="s">
        <v>142</v>
      </c>
      <c r="AD191" t="s">
        <v>154</v>
      </c>
    </row>
    <row r="192" spans="1:29" ht="15">
      <c r="A192" s="11">
        <v>38603</v>
      </c>
      <c r="C192" s="1"/>
      <c r="E192" s="1"/>
      <c r="G192" s="1"/>
      <c r="N192">
        <v>67.25</v>
      </c>
      <c r="O192" s="1">
        <f t="shared" si="34"/>
        <v>-21.25</v>
      </c>
      <c r="P192">
        <v>62.75</v>
      </c>
      <c r="Q192" s="1">
        <f t="shared" si="42"/>
        <v>-43.25</v>
      </c>
      <c r="R192">
        <v>61.25</v>
      </c>
      <c r="S192" s="1">
        <f t="shared" si="31"/>
        <v>-39.25</v>
      </c>
      <c r="T192" t="s">
        <v>19</v>
      </c>
      <c r="V192">
        <v>45</v>
      </c>
      <c r="AC192" s="14">
        <v>0.2916666666666667</v>
      </c>
    </row>
    <row r="193" spans="1:30" ht="15">
      <c r="A193" s="11">
        <v>38628</v>
      </c>
      <c r="B193">
        <v>101</v>
      </c>
      <c r="C193" s="1">
        <f aca="true" t="shared" si="43" ref="C193:C207">-(B193-27.5)</f>
        <v>-73.5</v>
      </c>
      <c r="D193">
        <v>99.5</v>
      </c>
      <c r="E193" s="1">
        <f aca="true" t="shared" si="44" ref="E193:E207">-(D193-15.5)</f>
        <v>-84</v>
      </c>
      <c r="F193">
        <v>84.75</v>
      </c>
      <c r="H193" t="s">
        <v>19</v>
      </c>
      <c r="J193" t="s">
        <v>19</v>
      </c>
      <c r="L193" t="s">
        <v>19</v>
      </c>
      <c r="N193">
        <v>70.5</v>
      </c>
      <c r="O193" s="1">
        <f aca="true" t="shared" si="45" ref="O193:O207">-(N193-46)</f>
        <v>-24.5</v>
      </c>
      <c r="P193" t="s">
        <v>19</v>
      </c>
      <c r="R193" t="s">
        <v>19</v>
      </c>
      <c r="T193" t="s">
        <v>19</v>
      </c>
      <c r="V193">
        <v>38</v>
      </c>
      <c r="W193" s="6">
        <v>44</v>
      </c>
      <c r="X193" t="s">
        <v>19</v>
      </c>
      <c r="Z193" t="s">
        <v>19</v>
      </c>
      <c r="AB193">
        <v>0.1</v>
      </c>
      <c r="AC193" t="s">
        <v>155</v>
      </c>
      <c r="AD193" t="s">
        <v>156</v>
      </c>
    </row>
    <row r="194" spans="1:29" ht="15">
      <c r="A194" s="11">
        <v>38820</v>
      </c>
      <c r="B194">
        <v>97.5</v>
      </c>
      <c r="C194" s="1">
        <f t="shared" si="43"/>
        <v>-70</v>
      </c>
      <c r="D194">
        <v>95.25</v>
      </c>
      <c r="E194" s="1">
        <f t="shared" si="44"/>
        <v>-79.75</v>
      </c>
      <c r="F194">
        <v>80.75</v>
      </c>
      <c r="G194" s="1">
        <f aca="true" t="shared" si="46" ref="G194:G207">-(F194-32)</f>
        <v>-48.75</v>
      </c>
      <c r="H194" t="s">
        <v>19</v>
      </c>
      <c r="J194">
        <v>110.5</v>
      </c>
      <c r="K194" s="1">
        <f>-(J194-39.5)</f>
        <v>-71</v>
      </c>
      <c r="L194" t="s">
        <v>19</v>
      </c>
      <c r="N194">
        <v>66</v>
      </c>
      <c r="O194" s="1">
        <f t="shared" si="45"/>
        <v>-20</v>
      </c>
      <c r="P194">
        <v>57</v>
      </c>
      <c r="Q194" s="1">
        <f aca="true" t="shared" si="47" ref="Q194:Q207">-(P194-19.5)</f>
        <v>-37.5</v>
      </c>
      <c r="R194">
        <v>54.5</v>
      </c>
      <c r="S194" s="1">
        <f aca="true" t="shared" si="48" ref="S194:S207">-(R194-22)</f>
        <v>-32.5</v>
      </c>
      <c r="T194" t="s">
        <v>19</v>
      </c>
      <c r="V194">
        <v>37</v>
      </c>
      <c r="W194" s="6">
        <v>44</v>
      </c>
      <c r="X194" t="s">
        <v>19</v>
      </c>
      <c r="Z194" t="s">
        <v>19</v>
      </c>
      <c r="AC194" t="s">
        <v>39</v>
      </c>
    </row>
    <row r="195" spans="1:29" ht="15">
      <c r="A195" s="11">
        <v>38867</v>
      </c>
      <c r="B195">
        <v>75.25</v>
      </c>
      <c r="C195" s="1">
        <f t="shared" si="43"/>
        <v>-47.75</v>
      </c>
      <c r="D195">
        <v>71.25</v>
      </c>
      <c r="E195" s="1">
        <f t="shared" si="44"/>
        <v>-55.75</v>
      </c>
      <c r="F195">
        <v>64.5</v>
      </c>
      <c r="G195" s="1">
        <f t="shared" si="46"/>
        <v>-32.5</v>
      </c>
      <c r="H195">
        <v>98.5</v>
      </c>
      <c r="I195" s="1">
        <f>-(H195-26.5)</f>
        <v>-72</v>
      </c>
      <c r="J195">
        <v>87.5</v>
      </c>
      <c r="K195" s="1">
        <f>-(J195-39.5)</f>
        <v>-48</v>
      </c>
      <c r="L195">
        <v>56.25</v>
      </c>
      <c r="M195" s="1">
        <f>-(L195-20.5)</f>
        <v>-35.75</v>
      </c>
      <c r="N195">
        <v>59.5</v>
      </c>
      <c r="O195" s="1">
        <f t="shared" si="45"/>
        <v>-13.5</v>
      </c>
      <c r="P195">
        <v>49.5</v>
      </c>
      <c r="Q195" s="1">
        <f t="shared" si="47"/>
        <v>-30</v>
      </c>
      <c r="R195">
        <v>47.5</v>
      </c>
      <c r="S195" s="1">
        <f t="shared" si="48"/>
        <v>-25.5</v>
      </c>
      <c r="T195">
        <v>81.75</v>
      </c>
      <c r="U195" s="1">
        <f aca="true" t="shared" si="49" ref="U195:U206">-(T195-22)</f>
        <v>-59.75</v>
      </c>
      <c r="V195">
        <v>185</v>
      </c>
      <c r="W195" s="6">
        <v>37.5</v>
      </c>
      <c r="X195">
        <v>47</v>
      </c>
      <c r="Z195" t="s">
        <v>19</v>
      </c>
      <c r="AC195" t="s">
        <v>157</v>
      </c>
    </row>
    <row r="196" spans="1:30" ht="15">
      <c r="A196" s="11">
        <v>38874</v>
      </c>
      <c r="B196">
        <v>62.25</v>
      </c>
      <c r="C196" s="1">
        <f t="shared" si="43"/>
        <v>-34.75</v>
      </c>
      <c r="D196">
        <v>56.5</v>
      </c>
      <c r="E196" s="1">
        <f t="shared" si="44"/>
        <v>-41</v>
      </c>
      <c r="F196" s="1">
        <v>48.75</v>
      </c>
      <c r="G196" s="1">
        <f t="shared" si="46"/>
        <v>-16.75</v>
      </c>
      <c r="H196">
        <v>79.5</v>
      </c>
      <c r="I196" s="1">
        <f aca="true" t="shared" si="50" ref="I196:I206">-(H196-26.5)</f>
        <v>-53</v>
      </c>
      <c r="J196">
        <v>71.25</v>
      </c>
      <c r="K196" s="1">
        <f aca="true" t="shared" si="51" ref="K196:K206">-(J196-39.5)</f>
        <v>-31.75</v>
      </c>
      <c r="L196">
        <v>40.25</v>
      </c>
      <c r="M196" s="1">
        <f aca="true" t="shared" si="52" ref="M196:M206">-(L196-20.5)</f>
        <v>-19.75</v>
      </c>
      <c r="N196">
        <v>55</v>
      </c>
      <c r="O196" s="1">
        <f t="shared" si="45"/>
        <v>-9</v>
      </c>
      <c r="P196">
        <v>42.5</v>
      </c>
      <c r="Q196" s="1">
        <f t="shared" si="47"/>
        <v>-23</v>
      </c>
      <c r="R196">
        <v>40.25</v>
      </c>
      <c r="S196" s="1">
        <f t="shared" si="48"/>
        <v>-18.25</v>
      </c>
      <c r="T196">
        <v>74</v>
      </c>
      <c r="U196" s="1">
        <f t="shared" si="49"/>
        <v>-52</v>
      </c>
      <c r="V196">
        <v>428</v>
      </c>
      <c r="W196" s="6">
        <v>31</v>
      </c>
      <c r="X196">
        <v>39</v>
      </c>
      <c r="Z196" t="s">
        <v>158</v>
      </c>
      <c r="AA196">
        <v>0.9</v>
      </c>
      <c r="AB196">
        <v>1.41</v>
      </c>
      <c r="AC196" t="s">
        <v>159</v>
      </c>
      <c r="AD196" t="s">
        <v>160</v>
      </c>
    </row>
    <row r="197" spans="1:30" ht="15">
      <c r="A197" s="11">
        <v>38883</v>
      </c>
      <c r="B197">
        <v>69</v>
      </c>
      <c r="C197" s="1">
        <f t="shared" si="43"/>
        <v>-41.5</v>
      </c>
      <c r="D197">
        <v>65.75</v>
      </c>
      <c r="E197" s="1">
        <f t="shared" si="44"/>
        <v>-50.25</v>
      </c>
      <c r="F197" s="1">
        <v>59</v>
      </c>
      <c r="G197" s="1">
        <f t="shared" si="46"/>
        <v>-27</v>
      </c>
      <c r="H197">
        <v>92.5</v>
      </c>
      <c r="I197" s="1">
        <f t="shared" si="50"/>
        <v>-66</v>
      </c>
      <c r="J197">
        <v>81.5</v>
      </c>
      <c r="K197" s="1">
        <f t="shared" si="51"/>
        <v>-42</v>
      </c>
      <c r="L197">
        <v>50.25</v>
      </c>
      <c r="M197" s="1">
        <f t="shared" si="52"/>
        <v>-29.75</v>
      </c>
      <c r="N197">
        <v>55.75</v>
      </c>
      <c r="O197" s="1">
        <f t="shared" si="45"/>
        <v>-9.75</v>
      </c>
      <c r="P197">
        <v>46.25</v>
      </c>
      <c r="Q197" s="1">
        <f t="shared" si="47"/>
        <v>-26.75</v>
      </c>
      <c r="R197">
        <v>45</v>
      </c>
      <c r="S197" s="1">
        <f t="shared" si="48"/>
        <v>-23</v>
      </c>
      <c r="T197">
        <v>78.25</v>
      </c>
      <c r="U197" s="1">
        <f t="shared" si="49"/>
        <v>-56.25</v>
      </c>
      <c r="V197">
        <v>284</v>
      </c>
      <c r="W197" s="6">
        <v>18</v>
      </c>
      <c r="X197">
        <v>44</v>
      </c>
      <c r="Z197" t="s">
        <v>161</v>
      </c>
      <c r="AA197">
        <v>0.95</v>
      </c>
      <c r="AB197">
        <v>0.76</v>
      </c>
      <c r="AC197" t="s">
        <v>162</v>
      </c>
      <c r="AD197" t="s">
        <v>163</v>
      </c>
    </row>
    <row r="198" spans="1:30" ht="15">
      <c r="A198" s="11">
        <v>38894</v>
      </c>
      <c r="B198">
        <v>63.75</v>
      </c>
      <c r="C198" s="1">
        <f t="shared" si="43"/>
        <v>-36.25</v>
      </c>
      <c r="D198">
        <v>60.75</v>
      </c>
      <c r="E198" s="1">
        <f t="shared" si="44"/>
        <v>-45.25</v>
      </c>
      <c r="F198" s="1">
        <v>56</v>
      </c>
      <c r="G198" s="1">
        <f t="shared" si="46"/>
        <v>-24</v>
      </c>
      <c r="H198">
        <v>88.5</v>
      </c>
      <c r="I198" s="1">
        <f t="shared" si="50"/>
        <v>-62</v>
      </c>
      <c r="J198">
        <v>77.25</v>
      </c>
      <c r="K198" s="1">
        <f t="shared" si="51"/>
        <v>-37.75</v>
      </c>
      <c r="L198">
        <v>46</v>
      </c>
      <c r="M198" s="1">
        <f t="shared" si="52"/>
        <v>-25.5</v>
      </c>
      <c r="N198">
        <v>46</v>
      </c>
      <c r="O198" s="1">
        <f t="shared" si="45"/>
        <v>0</v>
      </c>
      <c r="P198">
        <v>42.5</v>
      </c>
      <c r="Q198" s="1">
        <f t="shared" si="47"/>
        <v>-23</v>
      </c>
      <c r="R198">
        <v>41.25</v>
      </c>
      <c r="S198" s="1">
        <f t="shared" si="48"/>
        <v>-19.25</v>
      </c>
      <c r="T198">
        <v>74.5</v>
      </c>
      <c r="U198" s="1">
        <f t="shared" si="49"/>
        <v>-52.5</v>
      </c>
      <c r="V198">
        <v>399</v>
      </c>
      <c r="W198" s="6">
        <v>21</v>
      </c>
      <c r="X198">
        <v>40</v>
      </c>
      <c r="Z198">
        <v>39</v>
      </c>
      <c r="AA198">
        <v>1</v>
      </c>
      <c r="AB198">
        <v>1.4</v>
      </c>
      <c r="AC198" t="s">
        <v>164</v>
      </c>
      <c r="AD198" t="s">
        <v>165</v>
      </c>
    </row>
    <row r="199" spans="1:30" ht="15">
      <c r="A199" s="11">
        <v>38902</v>
      </c>
      <c r="B199">
        <v>70.25</v>
      </c>
      <c r="C199" s="1">
        <f t="shared" si="43"/>
        <v>-42.75</v>
      </c>
      <c r="D199">
        <v>66.5</v>
      </c>
      <c r="E199" s="1">
        <f t="shared" si="44"/>
        <v>-51</v>
      </c>
      <c r="F199" s="1">
        <v>60.5</v>
      </c>
      <c r="G199" s="1">
        <f t="shared" si="46"/>
        <v>-28.5</v>
      </c>
      <c r="H199">
        <v>93.75</v>
      </c>
      <c r="I199" s="1">
        <f t="shared" si="50"/>
        <v>-67.25</v>
      </c>
      <c r="J199">
        <v>82.25</v>
      </c>
      <c r="K199" s="1">
        <f t="shared" si="51"/>
        <v>-42.75</v>
      </c>
      <c r="L199">
        <v>51.5</v>
      </c>
      <c r="M199" s="1">
        <f t="shared" si="52"/>
        <v>-31</v>
      </c>
      <c r="N199">
        <v>56.5</v>
      </c>
      <c r="O199" s="1">
        <f t="shared" si="45"/>
        <v>-10.5</v>
      </c>
      <c r="P199">
        <v>46.5</v>
      </c>
      <c r="Q199" s="1">
        <f t="shared" si="47"/>
        <v>-27</v>
      </c>
      <c r="R199">
        <v>44.75</v>
      </c>
      <c r="S199" s="1">
        <f t="shared" si="48"/>
        <v>-22.75</v>
      </c>
      <c r="T199">
        <v>77.75</v>
      </c>
      <c r="U199" s="1">
        <f t="shared" si="49"/>
        <v>-55.75</v>
      </c>
      <c r="V199">
        <v>274</v>
      </c>
      <c r="W199" s="6">
        <v>29</v>
      </c>
      <c r="X199">
        <v>43.5</v>
      </c>
      <c r="Z199">
        <v>41</v>
      </c>
      <c r="AA199">
        <v>0.95</v>
      </c>
      <c r="AB199">
        <v>0.72</v>
      </c>
      <c r="AC199" t="s">
        <v>166</v>
      </c>
      <c r="AD199" t="s">
        <v>168</v>
      </c>
    </row>
    <row r="200" spans="1:30" ht="15">
      <c r="A200" s="11">
        <v>38914</v>
      </c>
      <c r="B200">
        <v>73.25</v>
      </c>
      <c r="C200" s="1">
        <f t="shared" si="43"/>
        <v>-45.75</v>
      </c>
      <c r="D200">
        <v>69.75</v>
      </c>
      <c r="E200" s="1">
        <f t="shared" si="44"/>
        <v>-54.25</v>
      </c>
      <c r="F200" s="1">
        <v>63.75</v>
      </c>
      <c r="G200" s="1">
        <f t="shared" si="46"/>
        <v>-31.75</v>
      </c>
      <c r="H200">
        <v>97.5</v>
      </c>
      <c r="I200" s="1">
        <f t="shared" si="50"/>
        <v>-71</v>
      </c>
      <c r="J200">
        <v>86.25</v>
      </c>
      <c r="K200" s="1">
        <f t="shared" si="51"/>
        <v>-46.75</v>
      </c>
      <c r="L200">
        <v>55.5</v>
      </c>
      <c r="M200" s="1">
        <f t="shared" si="52"/>
        <v>-35</v>
      </c>
      <c r="N200">
        <v>57</v>
      </c>
      <c r="O200" s="1">
        <f t="shared" si="45"/>
        <v>-11</v>
      </c>
      <c r="P200">
        <v>47.5</v>
      </c>
      <c r="Q200" s="1">
        <f t="shared" si="47"/>
        <v>-28</v>
      </c>
      <c r="R200">
        <v>46</v>
      </c>
      <c r="S200" s="1">
        <f t="shared" si="48"/>
        <v>-24</v>
      </c>
      <c r="T200">
        <v>79.25</v>
      </c>
      <c r="U200" s="1">
        <f t="shared" si="49"/>
        <v>-57.25</v>
      </c>
      <c r="V200">
        <v>218</v>
      </c>
      <c r="W200" s="6">
        <v>26</v>
      </c>
      <c r="X200">
        <v>55.5</v>
      </c>
      <c r="Z200" t="s">
        <v>19</v>
      </c>
      <c r="AC200" s="14">
        <v>0.4166666666666667</v>
      </c>
      <c r="AD200" t="s">
        <v>167</v>
      </c>
    </row>
    <row r="201" spans="1:30" ht="15">
      <c r="A201" s="11">
        <v>38923</v>
      </c>
      <c r="B201">
        <v>75.25</v>
      </c>
      <c r="C201" s="1">
        <f t="shared" si="43"/>
        <v>-47.75</v>
      </c>
      <c r="D201">
        <v>71.75</v>
      </c>
      <c r="E201" s="1">
        <f t="shared" si="44"/>
        <v>-56.25</v>
      </c>
      <c r="F201" s="1">
        <v>65.25</v>
      </c>
      <c r="G201" s="1">
        <f t="shared" si="46"/>
        <v>-33.25</v>
      </c>
      <c r="H201">
        <v>99.5</v>
      </c>
      <c r="I201" s="1">
        <f t="shared" si="50"/>
        <v>-73</v>
      </c>
      <c r="J201">
        <v>88.25</v>
      </c>
      <c r="K201" s="1">
        <f t="shared" si="51"/>
        <v>-48.75</v>
      </c>
      <c r="L201">
        <v>57.5</v>
      </c>
      <c r="M201" s="1">
        <f t="shared" si="52"/>
        <v>-37</v>
      </c>
      <c r="N201">
        <v>57.75</v>
      </c>
      <c r="O201" s="1">
        <f t="shared" si="45"/>
        <v>-11.75</v>
      </c>
      <c r="P201">
        <v>48.25</v>
      </c>
      <c r="Q201" s="1">
        <f t="shared" si="47"/>
        <v>-28.75</v>
      </c>
      <c r="R201">
        <v>46.75</v>
      </c>
      <c r="S201" s="1">
        <f t="shared" si="48"/>
        <v>-24.75</v>
      </c>
      <c r="T201">
        <v>79.5</v>
      </c>
      <c r="U201" s="1">
        <f t="shared" si="49"/>
        <v>-57.5</v>
      </c>
      <c r="V201">
        <v>180</v>
      </c>
      <c r="X201">
        <v>47</v>
      </c>
      <c r="AD201" t="s">
        <v>188</v>
      </c>
    </row>
    <row r="202" spans="1:30" ht="15">
      <c r="A202" s="11">
        <v>38924</v>
      </c>
      <c r="B202">
        <v>80.25</v>
      </c>
      <c r="C202" s="1">
        <f t="shared" si="43"/>
        <v>-52.75</v>
      </c>
      <c r="D202">
        <v>76.75</v>
      </c>
      <c r="E202" s="1">
        <f t="shared" si="44"/>
        <v>-61.25</v>
      </c>
      <c r="F202" s="1">
        <v>70</v>
      </c>
      <c r="G202" s="1">
        <f t="shared" si="46"/>
        <v>-38</v>
      </c>
      <c r="H202">
        <v>104.5</v>
      </c>
      <c r="I202" s="1">
        <f t="shared" si="50"/>
        <v>-78</v>
      </c>
      <c r="J202">
        <v>92.75</v>
      </c>
      <c r="K202" s="1">
        <f t="shared" si="51"/>
        <v>-53.25</v>
      </c>
      <c r="L202">
        <v>62</v>
      </c>
      <c r="M202" s="1">
        <f t="shared" si="52"/>
        <v>-41.5</v>
      </c>
      <c r="N202">
        <v>62.75</v>
      </c>
      <c r="O202" s="1">
        <f t="shared" si="45"/>
        <v>-16.75</v>
      </c>
      <c r="P202">
        <v>52</v>
      </c>
      <c r="Q202" s="1">
        <f t="shared" si="47"/>
        <v>-32.5</v>
      </c>
      <c r="R202">
        <v>50</v>
      </c>
      <c r="S202" s="1">
        <f t="shared" si="48"/>
        <v>-28</v>
      </c>
      <c r="T202">
        <v>82.25</v>
      </c>
      <c r="U202" s="1">
        <f t="shared" si="49"/>
        <v>-60.25</v>
      </c>
      <c r="V202">
        <v>103</v>
      </c>
      <c r="W202" s="6">
        <v>36</v>
      </c>
      <c r="X202" t="s">
        <v>169</v>
      </c>
      <c r="Z202" t="s">
        <v>19</v>
      </c>
      <c r="AA202">
        <v>0.9</v>
      </c>
      <c r="AB202">
        <v>0.05</v>
      </c>
      <c r="AC202" t="s">
        <v>170</v>
      </c>
      <c r="AD202" t="s">
        <v>173</v>
      </c>
    </row>
    <row r="203" spans="1:30" ht="15">
      <c r="A203" s="11">
        <v>38925</v>
      </c>
      <c r="B203">
        <v>79.25</v>
      </c>
      <c r="C203" s="1">
        <f t="shared" si="43"/>
        <v>-51.75</v>
      </c>
      <c r="D203">
        <v>76</v>
      </c>
      <c r="E203" s="1">
        <f t="shared" si="44"/>
        <v>-60.5</v>
      </c>
      <c r="F203" s="1">
        <v>69</v>
      </c>
      <c r="G203" s="1">
        <f t="shared" si="46"/>
        <v>-37</v>
      </c>
      <c r="H203">
        <v>105.5</v>
      </c>
      <c r="I203" s="1">
        <f t="shared" si="50"/>
        <v>-79</v>
      </c>
      <c r="J203">
        <v>94</v>
      </c>
      <c r="K203" s="1">
        <f t="shared" si="51"/>
        <v>-54.5</v>
      </c>
      <c r="L203">
        <v>63</v>
      </c>
      <c r="M203" s="1">
        <f t="shared" si="52"/>
        <v>-42.5</v>
      </c>
      <c r="N203">
        <v>61.5</v>
      </c>
      <c r="O203" s="1">
        <f t="shared" si="45"/>
        <v>-15.5</v>
      </c>
      <c r="P203">
        <v>51.75</v>
      </c>
      <c r="Q203" s="1">
        <f t="shared" si="47"/>
        <v>-32.25</v>
      </c>
      <c r="R203">
        <v>49.25</v>
      </c>
      <c r="S203" s="1">
        <f t="shared" si="48"/>
        <v>-27.25</v>
      </c>
      <c r="T203">
        <v>82.25</v>
      </c>
      <c r="U203" s="1">
        <f t="shared" si="49"/>
        <v>-60.25</v>
      </c>
      <c r="V203">
        <v>136</v>
      </c>
      <c r="W203" s="6">
        <v>35</v>
      </c>
      <c r="X203">
        <v>50.5</v>
      </c>
      <c r="Z203" t="s">
        <v>174</v>
      </c>
      <c r="AA203">
        <v>0.9</v>
      </c>
      <c r="AB203">
        <v>0.22</v>
      </c>
      <c r="AC203" t="s">
        <v>175</v>
      </c>
      <c r="AD203" t="s">
        <v>176</v>
      </c>
    </row>
    <row r="204" spans="1:30" ht="15">
      <c r="A204" s="11">
        <v>38930</v>
      </c>
      <c r="B204">
        <v>77.75</v>
      </c>
      <c r="C204" s="1">
        <f t="shared" si="43"/>
        <v>-50.25</v>
      </c>
      <c r="D204">
        <v>74.5</v>
      </c>
      <c r="E204" s="1">
        <f t="shared" si="44"/>
        <v>-59</v>
      </c>
      <c r="F204" s="1">
        <v>67.75</v>
      </c>
      <c r="G204" s="1">
        <f t="shared" si="46"/>
        <v>-35.75</v>
      </c>
      <c r="H204">
        <v>102.75</v>
      </c>
      <c r="I204" s="1">
        <f t="shared" si="50"/>
        <v>-76.25</v>
      </c>
      <c r="J204">
        <v>91.5</v>
      </c>
      <c r="K204" s="1">
        <f t="shared" si="51"/>
        <v>-52</v>
      </c>
      <c r="L204">
        <v>61</v>
      </c>
      <c r="M204" s="1">
        <f t="shared" si="52"/>
        <v>-40.5</v>
      </c>
      <c r="N204">
        <v>60</v>
      </c>
      <c r="O204" s="1">
        <f t="shared" si="45"/>
        <v>-14</v>
      </c>
      <c r="P204">
        <v>50</v>
      </c>
      <c r="Q204" s="1">
        <f t="shared" si="47"/>
        <v>-30.5</v>
      </c>
      <c r="R204">
        <v>48.25</v>
      </c>
      <c r="S204" s="1">
        <f t="shared" si="48"/>
        <v>-26.25</v>
      </c>
      <c r="T204">
        <v>81</v>
      </c>
      <c r="U204" s="1">
        <f t="shared" si="49"/>
        <v>-59</v>
      </c>
      <c r="V204">
        <v>157</v>
      </c>
      <c r="W204" s="6" t="s">
        <v>161</v>
      </c>
      <c r="X204">
        <v>49.5</v>
      </c>
      <c r="AB204">
        <v>0.3</v>
      </c>
      <c r="AC204" t="s">
        <v>171</v>
      </c>
      <c r="AD204" t="s">
        <v>172</v>
      </c>
    </row>
    <row r="205" spans="1:30" ht="15">
      <c r="A205" s="11">
        <v>38939</v>
      </c>
      <c r="B205">
        <v>82</v>
      </c>
      <c r="C205" s="1">
        <f t="shared" si="43"/>
        <v>-54.5</v>
      </c>
      <c r="D205">
        <v>81</v>
      </c>
      <c r="E205" s="1">
        <f t="shared" si="44"/>
        <v>-65.5</v>
      </c>
      <c r="F205" s="1">
        <v>71.5</v>
      </c>
      <c r="G205" s="1">
        <f t="shared" si="46"/>
        <v>-39.5</v>
      </c>
      <c r="H205">
        <v>108.5</v>
      </c>
      <c r="I205" s="1">
        <f t="shared" si="50"/>
        <v>-82</v>
      </c>
      <c r="J205">
        <v>97</v>
      </c>
      <c r="K205" s="1">
        <f t="shared" si="51"/>
        <v>-57.5</v>
      </c>
      <c r="L205">
        <v>66.25</v>
      </c>
      <c r="M205" s="1">
        <f t="shared" si="52"/>
        <v>-45.75</v>
      </c>
      <c r="N205">
        <v>62.5</v>
      </c>
      <c r="O205" s="1">
        <f t="shared" si="45"/>
        <v>-16.5</v>
      </c>
      <c r="P205">
        <v>52.25</v>
      </c>
      <c r="Q205" s="1">
        <f t="shared" si="47"/>
        <v>-32.75</v>
      </c>
      <c r="R205">
        <v>50.25</v>
      </c>
      <c r="S205" s="1">
        <f t="shared" si="48"/>
        <v>-28.25</v>
      </c>
      <c r="T205">
        <v>83.25</v>
      </c>
      <c r="U205" s="1">
        <f t="shared" si="49"/>
        <v>-61.25</v>
      </c>
      <c r="V205">
        <v>102</v>
      </c>
      <c r="W205" s="6">
        <v>41.5</v>
      </c>
      <c r="X205" t="s">
        <v>114</v>
      </c>
      <c r="Z205" t="s">
        <v>177</v>
      </c>
      <c r="AA205">
        <v>0.85</v>
      </c>
      <c r="AB205">
        <v>0.09</v>
      </c>
      <c r="AC205" t="s">
        <v>178</v>
      </c>
      <c r="AD205" t="s">
        <v>179</v>
      </c>
    </row>
    <row r="206" spans="1:30" ht="15">
      <c r="A206" s="11">
        <v>38960</v>
      </c>
      <c r="B206">
        <v>84.25</v>
      </c>
      <c r="C206" s="1">
        <f t="shared" si="43"/>
        <v>-56.75</v>
      </c>
      <c r="D206">
        <v>81.5</v>
      </c>
      <c r="E206" s="1">
        <f t="shared" si="44"/>
        <v>-66</v>
      </c>
      <c r="F206" s="1">
        <v>73.5</v>
      </c>
      <c r="G206" s="1">
        <f t="shared" si="46"/>
        <v>-41.5</v>
      </c>
      <c r="H206">
        <v>112</v>
      </c>
      <c r="I206" s="1">
        <f t="shared" si="50"/>
        <v>-85.5</v>
      </c>
      <c r="J206">
        <v>101</v>
      </c>
      <c r="K206" s="1">
        <f t="shared" si="51"/>
        <v>-61.5</v>
      </c>
      <c r="L206">
        <v>70.25</v>
      </c>
      <c r="M206" s="1">
        <f t="shared" si="52"/>
        <v>-49.75</v>
      </c>
      <c r="N206">
        <v>63.25</v>
      </c>
      <c r="O206" s="1">
        <f t="shared" si="45"/>
        <v>-17.25</v>
      </c>
      <c r="P206">
        <v>53.75</v>
      </c>
      <c r="Q206" s="1">
        <f t="shared" si="47"/>
        <v>-34.25</v>
      </c>
      <c r="R206">
        <v>51.5</v>
      </c>
      <c r="S206" s="1">
        <f t="shared" si="48"/>
        <v>-29.5</v>
      </c>
      <c r="T206">
        <v>84.75</v>
      </c>
      <c r="U206" s="1">
        <f t="shared" si="49"/>
        <v>-62.75</v>
      </c>
      <c r="V206">
        <v>70</v>
      </c>
      <c r="W206" s="6">
        <v>43</v>
      </c>
      <c r="X206" t="s">
        <v>180</v>
      </c>
      <c r="Z206" t="s">
        <v>19</v>
      </c>
      <c r="AA206" t="s">
        <v>183</v>
      </c>
      <c r="AB206">
        <v>0</v>
      </c>
      <c r="AC206" t="s">
        <v>181</v>
      </c>
      <c r="AD206" t="s">
        <v>182</v>
      </c>
    </row>
    <row r="207" spans="1:30" ht="15">
      <c r="A207" s="11">
        <v>39006</v>
      </c>
      <c r="B207">
        <v>92.5</v>
      </c>
      <c r="C207" s="1">
        <f t="shared" si="43"/>
        <v>-65</v>
      </c>
      <c r="D207">
        <v>91</v>
      </c>
      <c r="E207" s="1">
        <f t="shared" si="44"/>
        <v>-75.5</v>
      </c>
      <c r="F207" s="1">
        <v>79.25</v>
      </c>
      <c r="G207" s="1">
        <f t="shared" si="46"/>
        <v>-47.25</v>
      </c>
      <c r="H207" t="s">
        <v>19</v>
      </c>
      <c r="J207" t="s">
        <v>19</v>
      </c>
      <c r="L207" t="s">
        <v>19</v>
      </c>
      <c r="N207">
        <v>65.25</v>
      </c>
      <c r="O207" s="1">
        <f t="shared" si="45"/>
        <v>-19.25</v>
      </c>
      <c r="P207">
        <v>59.25</v>
      </c>
      <c r="Q207" s="1">
        <f t="shared" si="47"/>
        <v>-39.75</v>
      </c>
      <c r="R207">
        <v>56.75</v>
      </c>
      <c r="S207" s="1">
        <f t="shared" si="48"/>
        <v>-34.75</v>
      </c>
      <c r="T207" t="s">
        <v>19</v>
      </c>
      <c r="V207">
        <v>42</v>
      </c>
      <c r="W207" s="6">
        <v>45.5</v>
      </c>
      <c r="X207" t="s">
        <v>184</v>
      </c>
      <c r="AA207" t="s">
        <v>185</v>
      </c>
      <c r="AB207">
        <v>0.2</v>
      </c>
      <c r="AC207" t="s">
        <v>186</v>
      </c>
      <c r="AD207" t="s">
        <v>187</v>
      </c>
    </row>
  </sheetData>
  <printOptions/>
  <pageMargins left="0.5" right="0.5" top="0.5" bottom="0.55" header="0.5" footer="0.5"/>
  <pageSetup horizontalDpi="300" verticalDpi="300" orientation="landscape" r:id="rId1"/>
  <headerFooter alignWithMargins="0">
    <oddFooter>&amp;CPrepared by Mono Lake Committee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O32" sqref="O32"/>
    </sheetView>
  </sheetViews>
  <sheetFormatPr defaultColWidth="8.88671875" defaultRowHeight="15"/>
  <cols>
    <col min="3" max="3" width="9.5546875" style="0" bestFit="1" customWidth="1"/>
    <col min="4" max="13" width="5.77734375" style="0" customWidth="1"/>
  </cols>
  <sheetData>
    <row r="1" spans="1:13" ht="15.75">
      <c r="A1" s="15" t="s">
        <v>110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>
      <c r="A2" s="18"/>
      <c r="B2" s="19"/>
      <c r="C2" s="19"/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1" t="s">
        <v>13</v>
      </c>
    </row>
    <row r="3" spans="1:21" ht="15.75">
      <c r="A3" s="18"/>
      <c r="B3" s="19"/>
      <c r="C3" s="22" t="s">
        <v>109</v>
      </c>
      <c r="D3" s="23">
        <v>27.5</v>
      </c>
      <c r="E3" s="23">
        <v>15.5</v>
      </c>
      <c r="F3" s="23">
        <v>32</v>
      </c>
      <c r="G3" s="23">
        <v>26.5</v>
      </c>
      <c r="H3" s="23">
        <v>39.5</v>
      </c>
      <c r="I3" s="23">
        <v>20.5</v>
      </c>
      <c r="J3" s="23">
        <v>46</v>
      </c>
      <c r="K3" s="23">
        <v>19.5</v>
      </c>
      <c r="L3" s="23">
        <v>22</v>
      </c>
      <c r="M3" s="24">
        <v>22</v>
      </c>
      <c r="O3" s="1"/>
      <c r="Q3" s="1"/>
      <c r="S3" s="1"/>
      <c r="U3" s="1"/>
    </row>
    <row r="4" spans="1:13" ht="15.75">
      <c r="A4" s="18"/>
      <c r="B4" s="19"/>
      <c r="C4" s="25">
        <v>35437</v>
      </c>
      <c r="D4" s="23">
        <v>27.5</v>
      </c>
      <c r="E4" s="23">
        <v>15.5</v>
      </c>
      <c r="F4" s="23">
        <v>32</v>
      </c>
      <c r="G4" s="26">
        <v>31.75</v>
      </c>
      <c r="H4" s="26">
        <v>40.75</v>
      </c>
      <c r="I4" s="23">
        <v>20.5</v>
      </c>
      <c r="J4" s="26">
        <v>48</v>
      </c>
      <c r="K4" s="26">
        <v>19</v>
      </c>
      <c r="L4" s="26">
        <v>22.25</v>
      </c>
      <c r="M4" s="27">
        <v>27.25</v>
      </c>
    </row>
    <row r="5" spans="1:13" ht="15.75">
      <c r="A5" s="18"/>
      <c r="B5" s="19"/>
      <c r="C5" s="25">
        <v>37391</v>
      </c>
      <c r="D5" s="23">
        <v>27.5</v>
      </c>
      <c r="E5" s="26">
        <v>16</v>
      </c>
      <c r="F5" s="23">
        <v>32</v>
      </c>
      <c r="G5" s="26">
        <v>32</v>
      </c>
      <c r="H5" s="26">
        <v>39.75</v>
      </c>
      <c r="I5" s="23">
        <v>20.5</v>
      </c>
      <c r="J5" s="26">
        <v>46</v>
      </c>
      <c r="K5" s="26">
        <v>19.25</v>
      </c>
      <c r="L5" s="26">
        <v>22.25</v>
      </c>
      <c r="M5" s="27">
        <v>27.5</v>
      </c>
    </row>
    <row r="6" spans="1:13" ht="16.5" thickBot="1">
      <c r="A6" s="28"/>
      <c r="B6" s="29"/>
      <c r="C6" s="30">
        <v>38580</v>
      </c>
      <c r="D6" s="35">
        <v>27.5</v>
      </c>
      <c r="E6" s="36">
        <v>15.5</v>
      </c>
      <c r="F6" s="35">
        <v>32</v>
      </c>
      <c r="G6" s="36">
        <v>33</v>
      </c>
      <c r="H6" s="36">
        <v>39.5</v>
      </c>
      <c r="I6" s="35">
        <v>19</v>
      </c>
      <c r="J6" s="36">
        <v>46</v>
      </c>
      <c r="K6" s="36">
        <v>19.5</v>
      </c>
      <c r="L6" s="36">
        <v>22</v>
      </c>
      <c r="M6" s="37">
        <v>27.5</v>
      </c>
    </row>
    <row r="7" ht="15.75" thickBot="1"/>
    <row r="8" spans="1:13" ht="15.75">
      <c r="A8" s="15" t="s">
        <v>111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.75">
      <c r="A9" s="18"/>
      <c r="B9" s="19"/>
      <c r="C9" s="19"/>
      <c r="D9" s="20" t="s">
        <v>4</v>
      </c>
      <c r="E9" s="20" t="s">
        <v>5</v>
      </c>
      <c r="F9" s="20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1" t="s">
        <v>13</v>
      </c>
    </row>
    <row r="10" spans="1:13" ht="15.75">
      <c r="A10" s="18"/>
      <c r="B10" s="19"/>
      <c r="C10" s="25">
        <v>34943</v>
      </c>
      <c r="D10" s="19"/>
      <c r="E10" s="19"/>
      <c r="F10" s="19"/>
      <c r="G10" s="19"/>
      <c r="H10" s="19"/>
      <c r="I10" s="19">
        <v>74</v>
      </c>
      <c r="J10" s="19"/>
      <c r="K10" s="19"/>
      <c r="L10" s="19"/>
      <c r="M10" s="31"/>
    </row>
    <row r="11" spans="1:13" ht="15.75">
      <c r="A11" s="18"/>
      <c r="B11" s="19"/>
      <c r="C11" s="25">
        <v>35285</v>
      </c>
      <c r="D11" s="19"/>
      <c r="E11" s="19"/>
      <c r="F11" s="19"/>
      <c r="G11" s="19"/>
      <c r="H11" s="19"/>
      <c r="I11" s="19">
        <v>73</v>
      </c>
      <c r="J11" s="19"/>
      <c r="K11" s="19"/>
      <c r="L11" s="19"/>
      <c r="M11" s="31"/>
    </row>
    <row r="12" spans="1:13" ht="15.75">
      <c r="A12" s="18"/>
      <c r="B12" s="19"/>
      <c r="C12" s="25">
        <v>35341</v>
      </c>
      <c r="D12" s="19"/>
      <c r="E12" s="19"/>
      <c r="F12" s="19"/>
      <c r="G12" s="19">
        <v>116.75</v>
      </c>
      <c r="H12" s="19"/>
      <c r="I12" s="19"/>
      <c r="J12" s="19"/>
      <c r="K12" s="19"/>
      <c r="L12" s="19"/>
      <c r="M12" s="31"/>
    </row>
    <row r="13" spans="1:13" ht="15.75">
      <c r="A13" s="18"/>
      <c r="B13" s="19"/>
      <c r="C13" s="25">
        <v>35355</v>
      </c>
      <c r="D13" s="19"/>
      <c r="E13" s="19"/>
      <c r="F13" s="19"/>
      <c r="G13" s="19"/>
      <c r="H13" s="19">
        <v>115.5</v>
      </c>
      <c r="I13" s="19"/>
      <c r="J13" s="19"/>
      <c r="K13" s="19"/>
      <c r="L13" s="19"/>
      <c r="M13" s="31"/>
    </row>
    <row r="14" spans="1:13" ht="15.75">
      <c r="A14" s="18"/>
      <c r="B14" s="19"/>
      <c r="C14" s="25">
        <v>35362</v>
      </c>
      <c r="D14" s="19"/>
      <c r="E14" s="19"/>
      <c r="F14" s="19"/>
      <c r="G14" s="19"/>
      <c r="H14" s="19"/>
      <c r="I14" s="19"/>
      <c r="J14" s="19"/>
      <c r="K14" s="19"/>
      <c r="L14" s="19"/>
      <c r="M14" s="31">
        <v>90</v>
      </c>
    </row>
    <row r="15" spans="1:13" ht="15.75">
      <c r="A15" s="18"/>
      <c r="B15" s="19"/>
      <c r="C15" s="25">
        <v>36776</v>
      </c>
      <c r="D15" s="19"/>
      <c r="E15" s="23"/>
      <c r="F15" s="23"/>
      <c r="G15" s="23"/>
      <c r="H15" s="23"/>
      <c r="I15" s="23">
        <v>74.5</v>
      </c>
      <c r="J15" s="23"/>
      <c r="K15" s="23"/>
      <c r="L15" s="23"/>
      <c r="M15" s="24"/>
    </row>
    <row r="16" spans="1:13" ht="15.75">
      <c r="A16" s="18"/>
      <c r="B16" s="19"/>
      <c r="C16" s="25">
        <v>36981</v>
      </c>
      <c r="D16" s="19"/>
      <c r="E16" s="23"/>
      <c r="F16" s="23"/>
      <c r="G16" s="26"/>
      <c r="H16" s="26"/>
      <c r="I16" s="23">
        <v>71.5</v>
      </c>
      <c r="J16" s="26"/>
      <c r="K16" s="26"/>
      <c r="L16" s="26"/>
      <c r="M16" s="27"/>
    </row>
    <row r="17" spans="1:13" ht="15.75">
      <c r="A17" s="18"/>
      <c r="B17" s="19"/>
      <c r="C17" s="25">
        <v>37082</v>
      </c>
      <c r="D17" s="19"/>
      <c r="E17" s="19"/>
      <c r="F17" s="19"/>
      <c r="G17" s="19"/>
      <c r="H17" s="26"/>
      <c r="I17" s="23">
        <v>70.25</v>
      </c>
      <c r="J17" s="26"/>
      <c r="K17" s="26"/>
      <c r="L17" s="26"/>
      <c r="M17" s="27"/>
    </row>
    <row r="18" spans="1:13" ht="15.75">
      <c r="A18" s="18"/>
      <c r="B18" s="19"/>
      <c r="C18" s="25">
        <v>37088</v>
      </c>
      <c r="D18" s="19"/>
      <c r="E18" s="26"/>
      <c r="F18" s="23"/>
      <c r="G18" s="26">
        <v>116</v>
      </c>
      <c r="H18" s="19"/>
      <c r="I18" s="23">
        <v>71.25</v>
      </c>
      <c r="J18" s="19"/>
      <c r="K18" s="19"/>
      <c r="L18" s="19"/>
      <c r="M18" s="31"/>
    </row>
    <row r="19" spans="1:13" ht="15.75">
      <c r="A19" s="18"/>
      <c r="B19" s="19"/>
      <c r="C19" s="25">
        <v>37093</v>
      </c>
      <c r="D19" s="19"/>
      <c r="E19" s="19"/>
      <c r="F19" s="19"/>
      <c r="G19" s="19"/>
      <c r="H19" s="19"/>
      <c r="I19" s="23">
        <v>71</v>
      </c>
      <c r="J19" s="19"/>
      <c r="K19" s="19"/>
      <c r="L19" s="19"/>
      <c r="M19" s="31"/>
    </row>
    <row r="20" spans="1:13" ht="15.75">
      <c r="A20" s="18"/>
      <c r="B20" s="19"/>
      <c r="C20" s="25">
        <v>37100</v>
      </c>
      <c r="D20" s="19"/>
      <c r="E20" s="19"/>
      <c r="F20" s="19"/>
      <c r="G20" s="19"/>
      <c r="H20" s="19"/>
      <c r="I20" s="23">
        <v>70</v>
      </c>
      <c r="J20" s="19"/>
      <c r="K20" s="19"/>
      <c r="L20" s="19"/>
      <c r="M20" s="31"/>
    </row>
    <row r="21" spans="1:13" ht="15.75">
      <c r="A21" s="18"/>
      <c r="B21" s="19"/>
      <c r="C21" s="25">
        <v>37104</v>
      </c>
      <c r="D21" s="19"/>
      <c r="E21" s="19"/>
      <c r="F21" s="19"/>
      <c r="G21" s="19"/>
      <c r="H21" s="19"/>
      <c r="I21" s="23">
        <v>69.75</v>
      </c>
      <c r="J21" s="19"/>
      <c r="K21" s="19"/>
      <c r="L21" s="19"/>
      <c r="M21" s="31"/>
    </row>
    <row r="22" spans="1:13" ht="15.75">
      <c r="A22" s="18"/>
      <c r="B22" s="19"/>
      <c r="C22" s="25">
        <v>37117</v>
      </c>
      <c r="D22" s="19"/>
      <c r="E22" s="19"/>
      <c r="F22" s="19"/>
      <c r="G22" s="19">
        <v>117.25</v>
      </c>
      <c r="H22" s="19">
        <v>115.5</v>
      </c>
      <c r="I22" s="23">
        <v>70</v>
      </c>
      <c r="J22" s="19"/>
      <c r="K22" s="19">
        <v>69</v>
      </c>
      <c r="L22" s="19"/>
      <c r="M22" s="31">
        <v>90</v>
      </c>
    </row>
    <row r="23" spans="1:13" ht="15.75">
      <c r="A23" s="18"/>
      <c r="B23" s="19"/>
      <c r="C23" s="32">
        <v>37124</v>
      </c>
      <c r="D23" s="23">
        <v>105.5</v>
      </c>
      <c r="E23" s="19"/>
      <c r="F23" s="19"/>
      <c r="G23" s="19">
        <v>116</v>
      </c>
      <c r="H23" s="19">
        <v>115</v>
      </c>
      <c r="I23" s="23">
        <v>69.75</v>
      </c>
      <c r="J23" s="19"/>
      <c r="K23" s="19">
        <v>68</v>
      </c>
      <c r="L23" s="19"/>
      <c r="M23" s="31"/>
    </row>
    <row r="24" spans="1:13" ht="15.75">
      <c r="A24" s="18"/>
      <c r="B24" s="19"/>
      <c r="C24" s="25">
        <v>37131</v>
      </c>
      <c r="D24" s="19"/>
      <c r="E24" s="19">
        <v>117.5</v>
      </c>
      <c r="F24" s="19"/>
      <c r="G24" s="19"/>
      <c r="H24" s="19">
        <v>115.5</v>
      </c>
      <c r="I24" s="23">
        <v>70</v>
      </c>
      <c r="J24" s="19"/>
      <c r="K24" s="19"/>
      <c r="L24" s="19"/>
      <c r="M24" s="31">
        <v>89.5</v>
      </c>
    </row>
    <row r="25" spans="1:13" ht="15.75">
      <c r="A25" s="18"/>
      <c r="B25" s="19"/>
      <c r="C25" s="25">
        <v>37152</v>
      </c>
      <c r="D25" s="19"/>
      <c r="E25" s="19"/>
      <c r="F25" s="19"/>
      <c r="G25" s="19"/>
      <c r="H25" s="19"/>
      <c r="I25" s="23">
        <v>70.25</v>
      </c>
      <c r="J25" s="19"/>
      <c r="K25" s="19"/>
      <c r="L25" s="19"/>
      <c r="M25" s="31">
        <v>90</v>
      </c>
    </row>
    <row r="26" spans="1:13" ht="15.75">
      <c r="A26" s="18"/>
      <c r="B26" s="19"/>
      <c r="C26" s="25">
        <v>37182</v>
      </c>
      <c r="D26" s="23">
        <v>105</v>
      </c>
      <c r="E26" s="19">
        <v>117</v>
      </c>
      <c r="F26" s="19">
        <v>117.5</v>
      </c>
      <c r="G26" s="19">
        <v>116</v>
      </c>
      <c r="H26" s="19">
        <v>115.25</v>
      </c>
      <c r="I26" s="23">
        <v>72</v>
      </c>
      <c r="J26" s="19">
        <v>82</v>
      </c>
      <c r="K26" s="19">
        <v>67.75</v>
      </c>
      <c r="L26" s="19">
        <v>83.75</v>
      </c>
      <c r="M26" s="31">
        <v>90</v>
      </c>
    </row>
    <row r="27" spans="1:13" ht="15.75">
      <c r="A27" s="18"/>
      <c r="B27" s="19"/>
      <c r="C27" s="25">
        <v>37391</v>
      </c>
      <c r="D27" s="19"/>
      <c r="E27" s="19"/>
      <c r="F27" s="19"/>
      <c r="G27" s="19"/>
      <c r="H27" s="19"/>
      <c r="I27" s="23">
        <v>70.5</v>
      </c>
      <c r="J27" s="19"/>
      <c r="K27" s="19"/>
      <c r="L27" s="19"/>
      <c r="M27" s="31">
        <v>90</v>
      </c>
    </row>
    <row r="28" spans="1:14" ht="15.75">
      <c r="A28" s="19"/>
      <c r="B28" s="19"/>
      <c r="C28" s="25">
        <v>37510</v>
      </c>
      <c r="D28" s="19"/>
      <c r="E28" s="19"/>
      <c r="F28" s="19"/>
      <c r="G28" s="19"/>
      <c r="H28" s="19"/>
      <c r="I28" s="19"/>
      <c r="J28" s="19"/>
      <c r="K28" s="19">
        <v>67.75</v>
      </c>
      <c r="L28" s="19"/>
      <c r="M28" s="38">
        <v>89.75</v>
      </c>
      <c r="N28" s="19"/>
    </row>
    <row r="29" spans="1:14" ht="15.75">
      <c r="A29" s="19"/>
      <c r="B29" s="19"/>
      <c r="C29" s="25">
        <v>38580</v>
      </c>
      <c r="D29" s="19"/>
      <c r="E29" s="19"/>
      <c r="F29" s="19"/>
      <c r="G29" s="19">
        <v>116</v>
      </c>
      <c r="H29" s="19"/>
      <c r="I29" s="33">
        <v>73.75</v>
      </c>
      <c r="J29" s="19"/>
      <c r="K29" s="19"/>
      <c r="L29" s="19"/>
      <c r="M29" s="39">
        <v>89.5</v>
      </c>
      <c r="N29" s="19"/>
    </row>
    <row r="30" spans="1:14" ht="15.75">
      <c r="A30" s="19"/>
      <c r="B30" s="19"/>
      <c r="C30" s="25">
        <v>38628</v>
      </c>
      <c r="D30" s="19"/>
      <c r="E30" s="19"/>
      <c r="F30" s="19"/>
      <c r="G30" s="19">
        <v>116.25</v>
      </c>
      <c r="H30" s="19">
        <v>115.5</v>
      </c>
      <c r="I30" s="33">
        <v>74</v>
      </c>
      <c r="J30" s="19"/>
      <c r="K30" s="34">
        <v>67.75</v>
      </c>
      <c r="L30" s="19"/>
      <c r="M30" s="39">
        <v>89.5</v>
      </c>
      <c r="N30" s="19"/>
    </row>
    <row r="31" spans="3:14" ht="15.75">
      <c r="C31" s="25">
        <v>39156</v>
      </c>
      <c r="D31">
        <v>106</v>
      </c>
      <c r="E31">
        <v>117</v>
      </c>
      <c r="F31">
        <v>112</v>
      </c>
      <c r="G31" s="34">
        <v>116</v>
      </c>
      <c r="H31" s="34">
        <v>116</v>
      </c>
      <c r="I31" s="33">
        <v>71</v>
      </c>
      <c r="J31" s="34">
        <v>76</v>
      </c>
      <c r="K31" s="34">
        <v>68</v>
      </c>
      <c r="L31" s="34">
        <v>82.5</v>
      </c>
      <c r="M31" s="34">
        <v>89.5</v>
      </c>
      <c r="N31" t="s">
        <v>189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greis</cp:lastModifiedBy>
  <cp:lastPrinted>1999-11-10T23:42:49Z</cp:lastPrinted>
  <dcterms:created xsi:type="dcterms:W3CDTF">1997-07-16T22:38:31Z</dcterms:created>
  <dcterms:modified xsi:type="dcterms:W3CDTF">2007-03-15T22:09:52Z</dcterms:modified>
  <cp:category/>
  <cp:version/>
  <cp:contentType/>
  <cp:contentStatus/>
</cp:coreProperties>
</file>